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D:\2023_renka_dalykus_xx\"/>
    </mc:Choice>
  </mc:AlternateContent>
  <bookViews>
    <workbookView xWindow="-120" yWindow="-120" windowWidth="21840" windowHeight="13140"/>
  </bookViews>
  <sheets>
    <sheet name="Data" sheetId="4" r:id="rId1"/>
  </sheets>
  <calcPr calcId="162913"/>
</workbook>
</file>

<file path=xl/calcChain.xml><?xml version="1.0" encoding="utf-8"?>
<calcChain xmlns="http://schemas.openxmlformats.org/spreadsheetml/2006/main">
  <c r="D39" i="4" l="1"/>
  <c r="D38" i="4"/>
  <c r="C15" i="4" l="1"/>
  <c r="C39" i="4" l="1"/>
  <c r="C38" i="4"/>
  <c r="G16" i="4" l="1"/>
  <c r="F16" i="4"/>
  <c r="I16" i="4" l="1"/>
  <c r="D13" i="4"/>
  <c r="D11" i="4"/>
  <c r="D15" i="4"/>
  <c r="G15" i="4" s="1"/>
  <c r="H15" i="4"/>
  <c r="G39" i="4"/>
  <c r="J8" i="4"/>
  <c r="J36" i="4"/>
  <c r="D36" i="4"/>
  <c r="D33" i="4"/>
  <c r="D32" i="4"/>
  <c r="D31" i="4"/>
  <c r="D30" i="4"/>
  <c r="D29" i="4"/>
  <c r="D27" i="4"/>
  <c r="D26" i="4"/>
  <c r="D25" i="4"/>
  <c r="D24" i="4"/>
  <c r="D23" i="4"/>
  <c r="D9" i="4"/>
  <c r="D8" i="4"/>
  <c r="D20" i="4"/>
  <c r="D21" i="4"/>
  <c r="D19" i="4"/>
  <c r="D18" i="4"/>
  <c r="C34" i="4"/>
  <c r="D34" i="4" s="1"/>
  <c r="F36" i="4"/>
  <c r="F15" i="4"/>
  <c r="J15" i="4"/>
  <c r="J13" i="4"/>
  <c r="H13" i="4"/>
  <c r="F13" i="4"/>
  <c r="G13" i="4" s="1"/>
  <c r="G36" i="4" l="1"/>
  <c r="I36" i="4" s="1"/>
  <c r="I15" i="4"/>
  <c r="I13" i="4"/>
  <c r="H26" i="4"/>
  <c r="J29" i="4"/>
  <c r="G37" i="4"/>
  <c r="F37" i="4"/>
  <c r="F30" i="4"/>
  <c r="F31" i="4"/>
  <c r="F32" i="4"/>
  <c r="F33" i="4"/>
  <c r="F34" i="4"/>
  <c r="F29" i="4"/>
  <c r="G30" i="4"/>
  <c r="G32" i="4"/>
  <c r="G33" i="4"/>
  <c r="G34" i="4"/>
  <c r="F20" i="4"/>
  <c r="H25" i="4"/>
  <c r="H24" i="4"/>
  <c r="H23" i="4"/>
  <c r="J11" i="4"/>
  <c r="J18" i="4"/>
  <c r="J23" i="4"/>
  <c r="F24" i="4"/>
  <c r="F25" i="4"/>
  <c r="F26" i="4"/>
  <c r="F27" i="4"/>
  <c r="G24" i="4"/>
  <c r="G25" i="4"/>
  <c r="G26" i="4"/>
  <c r="G27" i="4"/>
  <c r="F11" i="4"/>
  <c r="G11" i="4" s="1"/>
  <c r="G21" i="4"/>
  <c r="I30" i="4" l="1"/>
  <c r="I33" i="4"/>
  <c r="I32" i="4"/>
  <c r="I34" i="4"/>
  <c r="G20" i="4"/>
  <c r="I20" i="4" s="1"/>
  <c r="G31" i="4"/>
  <c r="I31" i="4" s="1"/>
  <c r="I37" i="4"/>
  <c r="H18" i="4"/>
  <c r="H11" i="4"/>
  <c r="G29" i="4"/>
  <c r="G23" i="4"/>
  <c r="G19" i="4"/>
  <c r="G18" i="4"/>
  <c r="F39" i="4" l="1"/>
  <c r="F23" i="4"/>
  <c r="F21" i="4"/>
  <c r="I21" i="4" s="1"/>
  <c r="F19" i="4"/>
  <c r="F18" i="4"/>
  <c r="I18" i="4" l="1"/>
  <c r="I29" i="4"/>
  <c r="I24" i="4"/>
  <c r="I25" i="4"/>
  <c r="I39" i="4"/>
  <c r="I11" i="4"/>
  <c r="I19" i="4"/>
  <c r="I23" i="4"/>
  <c r="I26" i="4"/>
  <c r="C41" i="4"/>
  <c r="J41" i="4" s="1"/>
  <c r="G38" i="4"/>
  <c r="C42" i="4"/>
  <c r="H42" i="4"/>
  <c r="F38" i="4"/>
  <c r="F40" i="4" l="1"/>
  <c r="C40" i="4"/>
  <c r="J40" i="4" s="1"/>
  <c r="I38" i="4"/>
  <c r="I40" i="4" s="1"/>
  <c r="J39" i="4" l="1"/>
</calcChain>
</file>

<file path=xl/sharedStrings.xml><?xml version="1.0" encoding="utf-8"?>
<sst xmlns="http://schemas.openxmlformats.org/spreadsheetml/2006/main" count="106" uniqueCount="88">
  <si>
    <t>TRAKŲ VYTAUTO DIDŽIOJO GIMNAZIJOS</t>
  </si>
  <si>
    <t>2a</t>
  </si>
  <si>
    <t>KLASĖS MOKINIO(ĖS)</t>
  </si>
  <si>
    <t>A</t>
  </si>
  <si>
    <t>Anglų k.</t>
  </si>
  <si>
    <t>Vardas ir pavardė vardininko  linksnyje su lietuviškomis raidėmis</t>
  </si>
  <si>
    <t>2b</t>
  </si>
  <si>
    <t>B</t>
  </si>
  <si>
    <t>Vokiečių k.</t>
  </si>
  <si>
    <t>Programavimo modulis</t>
  </si>
  <si>
    <t>2c</t>
  </si>
  <si>
    <t>Pastabos : Melsva spalva pažymėtuose langeliuose įvedami duomenys</t>
  </si>
  <si>
    <t>Rusų k.</t>
  </si>
  <si>
    <t>Dalykai</t>
  </si>
  <si>
    <t>3 klasė</t>
  </si>
  <si>
    <t>Modulis</t>
  </si>
  <si>
    <t>4klasė</t>
  </si>
  <si>
    <t>Viso</t>
  </si>
  <si>
    <t>Klaidos</t>
  </si>
  <si>
    <t>Kursas</t>
  </si>
  <si>
    <t>Val.</t>
  </si>
  <si>
    <t xml:space="preserve">Chemijos modulis </t>
  </si>
  <si>
    <t>Dorinis ugdymas</t>
  </si>
  <si>
    <t xml:space="preserve">Fizikos modulis. Judėjimas. Jėgos. Energija. </t>
  </si>
  <si>
    <t>Istorijos modulis</t>
  </si>
  <si>
    <t>Matematika</t>
  </si>
  <si>
    <t>Iš viso(val.)</t>
  </si>
  <si>
    <t>Iš viso(dalykų)</t>
  </si>
  <si>
    <t>Kursai</t>
  </si>
  <si>
    <t>Mokinys</t>
  </si>
  <si>
    <t>E-paštas</t>
  </si>
  <si>
    <t>edga.aff@gmail.com</t>
  </si>
  <si>
    <t>Dir.pavad.ugdymui  Valdemaras Jasiūnas</t>
  </si>
  <si>
    <t>Ekonomika ir verslumas</t>
  </si>
  <si>
    <t>Visuomeninis ugdymas</t>
  </si>
  <si>
    <t>Filosofija</t>
  </si>
  <si>
    <t>Inžinierinės technologijos</t>
  </si>
  <si>
    <t>Meninis ugdymas</t>
  </si>
  <si>
    <t>Teatras</t>
  </si>
  <si>
    <t>Medijų menas</t>
  </si>
  <si>
    <t>Taikomosios technologijos</t>
  </si>
  <si>
    <t>Fizinis ugdymas</t>
  </si>
  <si>
    <t>Laisvai pasirenkamas dalykas</t>
  </si>
  <si>
    <t>Etninė kultūra</t>
  </si>
  <si>
    <t>Psichologija</t>
  </si>
  <si>
    <t>Teisė</t>
  </si>
  <si>
    <t>Menų istorija</t>
  </si>
  <si>
    <t>2023-2025  m.m. INDIVIDUALUS MOKYMO PLANAS</t>
  </si>
  <si>
    <t>Informatika</t>
  </si>
  <si>
    <t>Muzika</t>
  </si>
  <si>
    <t>Šokis</t>
  </si>
  <si>
    <t>Dailė</t>
  </si>
  <si>
    <t>Astronomija</t>
  </si>
  <si>
    <t>Istorija</t>
  </si>
  <si>
    <t xml:space="preserve">Geografija </t>
  </si>
  <si>
    <t>Biologija</t>
  </si>
  <si>
    <t xml:space="preserve">Fizika </t>
  </si>
  <si>
    <t>Chemija</t>
  </si>
  <si>
    <t>2d</t>
  </si>
  <si>
    <t>Mityba</t>
  </si>
  <si>
    <t xml:space="preserve">Tekstilė </t>
  </si>
  <si>
    <t>Technologijos ir dizainas</t>
  </si>
  <si>
    <t>Matematinis ugdymas</t>
  </si>
  <si>
    <t>Etika</t>
  </si>
  <si>
    <t>Tikyba</t>
  </si>
  <si>
    <t>Lietuvių  kalba ir literatūra</t>
  </si>
  <si>
    <t>T</t>
  </si>
  <si>
    <t>Užsienio klb. ugdymas</t>
  </si>
  <si>
    <t>Lietuvių klb. ugdymas</t>
  </si>
  <si>
    <t>Dalyko moduliai</t>
  </si>
  <si>
    <t>Pasirenkamieji dalykai</t>
  </si>
  <si>
    <t>Technologijų pasirenkamieji dalykai</t>
  </si>
  <si>
    <t>Užsienio kalbos</t>
  </si>
  <si>
    <t>Prancūzų k.</t>
  </si>
  <si>
    <t>Vardenio Pavardenio</t>
  </si>
  <si>
    <t>Geografinių informacinių sistemų</t>
  </si>
  <si>
    <t>Nacionalinio saugumo ir krašto gynyba</t>
  </si>
  <si>
    <t>Planimetrija</t>
  </si>
  <si>
    <t>Lietuvių kalbos rašyba, skyryba ir kalbos vartojimas</t>
  </si>
  <si>
    <t>Užsienio kalbos akademinių gebėjimų ugdymas(is) rengiantis studijoms (rašymas)</t>
  </si>
  <si>
    <t>Biologijos tiriamosios veiklos duomenų apdorojimo metodikos</t>
  </si>
  <si>
    <t>Gamtamokslinis ir technologinis ugdymas</t>
  </si>
  <si>
    <t>Rusų kalba</t>
  </si>
  <si>
    <t>Vokiečių kalba</t>
  </si>
  <si>
    <t>Prancūzų kalba</t>
  </si>
  <si>
    <t>Užsienio klb.(nauja)</t>
  </si>
  <si>
    <t>Užsienio klb.</t>
  </si>
  <si>
    <t>V.J.2023-05-04  14:49:27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</si>
</sst>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Times New Roman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</fonts>
  <fills count="17">
    <fill>
      <patternFill patternType="none"/>
    </fill>
    <fill>
      <patternFill patternType="gray125"/>
    </fill>
    <fill>
      <gradientFill degree="90">
        <stop position="0">
          <color theme="2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theme="8" tint="0.80001220740379042"/>
        </stop>
      </gradientFill>
    </fill>
    <fill>
      <patternFill patternType="solid">
        <fgColor rgb="FF00B0F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auto="1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3CCCC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64"/>
      </right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medium">
        <color indexed="8"/>
      </top>
      <bottom style="double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 style="double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/>
    <xf numFmtId="0" fontId="1" fillId="0" borderId="9" xfId="0" applyFont="1" applyBorder="1"/>
    <xf numFmtId="0" fontId="1" fillId="0" borderId="7" xfId="0" applyFont="1" applyBorder="1"/>
    <xf numFmtId="0" fontId="0" fillId="3" borderId="15" xfId="0" applyFill="1" applyBorder="1"/>
    <xf numFmtId="0" fontId="1" fillId="4" borderId="16" xfId="0" applyFont="1" applyFill="1" applyBorder="1" applyAlignment="1" applyProtection="1">
      <alignment horizontal="center" vertical="top" wrapText="1"/>
      <protection locked="0"/>
    </xf>
    <xf numFmtId="0" fontId="0" fillId="8" borderId="0" xfId="0" applyFill="1"/>
    <xf numFmtId="0" fontId="0" fillId="9" borderId="15" xfId="0" applyFill="1" applyBorder="1"/>
    <xf numFmtId="0" fontId="0" fillId="9" borderId="17" xfId="0" applyFill="1" applyBorder="1"/>
    <xf numFmtId="0" fontId="2" fillId="0" borderId="0" xfId="0" applyFont="1"/>
    <xf numFmtId="0" fontId="2" fillId="10" borderId="0" xfId="0" applyFont="1" applyFill="1"/>
    <xf numFmtId="0" fontId="0" fillId="10" borderId="0" xfId="0" applyFill="1"/>
    <xf numFmtId="0" fontId="1" fillId="0" borderId="28" xfId="0" applyFont="1" applyBorder="1" applyAlignment="1">
      <alignment vertical="top" wrapText="1"/>
    </xf>
    <xf numFmtId="0" fontId="1" fillId="4" borderId="29" xfId="0" applyFont="1" applyFill="1" applyBorder="1" applyAlignment="1" applyProtection="1">
      <alignment vertical="top" wrapText="1"/>
      <protection locked="0"/>
    </xf>
    <xf numFmtId="0" fontId="1" fillId="0" borderId="29" xfId="0" applyFont="1" applyBorder="1" applyAlignment="1">
      <alignment vertical="top" wrapText="1"/>
    </xf>
    <xf numFmtId="0" fontId="1" fillId="0" borderId="31" xfId="0" applyFont="1" applyBorder="1"/>
    <xf numFmtId="0" fontId="1" fillId="11" borderId="30" xfId="0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11" borderId="39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 wrapText="1"/>
    </xf>
    <xf numFmtId="0" fontId="1" fillId="11" borderId="27" xfId="0" applyFont="1" applyFill="1" applyBorder="1" applyAlignment="1">
      <alignment vertical="top" wrapText="1"/>
    </xf>
    <xf numFmtId="0" fontId="3" fillId="6" borderId="35" xfId="0" applyFont="1" applyFill="1" applyBorder="1" applyAlignment="1">
      <alignment horizontal="center" vertical="center" wrapText="1"/>
    </xf>
    <xf numFmtId="0" fontId="0" fillId="9" borderId="25" xfId="0" applyFill="1" applyBorder="1"/>
    <xf numFmtId="0" fontId="1" fillId="11" borderId="10" xfId="0" applyFont="1" applyFill="1" applyBorder="1" applyAlignment="1">
      <alignment vertical="top" wrapText="1"/>
    </xf>
    <xf numFmtId="0" fontId="4" fillId="9" borderId="17" xfId="0" applyFont="1" applyFill="1" applyBorder="1" applyAlignment="1">
      <alignment horizontal="center"/>
    </xf>
    <xf numFmtId="0" fontId="4" fillId="9" borderId="23" xfId="0" applyFont="1" applyFill="1" applyBorder="1"/>
    <xf numFmtId="0" fontId="4" fillId="9" borderId="24" xfId="0" applyFont="1" applyFill="1" applyBorder="1"/>
    <xf numFmtId="0" fontId="3" fillId="6" borderId="29" xfId="0" applyFont="1" applyFill="1" applyBorder="1" applyAlignment="1">
      <alignment vertical="top" wrapText="1"/>
    </xf>
    <xf numFmtId="0" fontId="1" fillId="0" borderId="46" xfId="0" applyFont="1" applyBorder="1" applyAlignment="1">
      <alignment horizontal="center" vertical="center" wrapText="1"/>
    </xf>
    <xf numFmtId="0" fontId="1" fillId="11" borderId="0" xfId="0" applyFont="1" applyFill="1" applyAlignment="1">
      <alignment vertical="top" wrapText="1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>
      <alignment horizontal="center" vertical="center" wrapText="1"/>
    </xf>
    <xf numFmtId="0" fontId="1" fillId="0" borderId="42" xfId="0" applyFont="1" applyBorder="1" applyAlignment="1">
      <alignment vertical="top" wrapText="1"/>
    </xf>
    <xf numFmtId="0" fontId="1" fillId="0" borderId="51" xfId="0" applyFont="1" applyBorder="1" applyAlignment="1">
      <alignment horizontal="center" vertical="center" wrapText="1"/>
    </xf>
    <xf numFmtId="0" fontId="1" fillId="11" borderId="45" xfId="0" applyFont="1" applyFill="1" applyBorder="1" applyAlignment="1">
      <alignment horizontal="left" vertical="top" wrapText="1" indent="1"/>
    </xf>
    <xf numFmtId="0" fontId="1" fillId="11" borderId="53" xfId="0" applyFont="1" applyFill="1" applyBorder="1" applyAlignment="1">
      <alignment vertical="top" wrapText="1"/>
    </xf>
    <xf numFmtId="0" fontId="1" fillId="11" borderId="26" xfId="0" applyFont="1" applyFill="1" applyBorder="1" applyAlignment="1">
      <alignment horizontal="left" vertical="top" wrapText="1" indent="1"/>
    </xf>
    <xf numFmtId="0" fontId="1" fillId="4" borderId="54" xfId="0" applyFont="1" applyFill="1" applyBorder="1" applyAlignment="1" applyProtection="1">
      <alignment horizontal="center" vertical="center" wrapText="1"/>
      <protection locked="0"/>
    </xf>
    <xf numFmtId="0" fontId="1" fillId="11" borderId="8" xfId="0" applyFont="1" applyFill="1" applyBorder="1" applyAlignment="1">
      <alignment horizontal="left" vertical="top" wrapText="1" indent="1"/>
    </xf>
    <xf numFmtId="0" fontId="1" fillId="7" borderId="41" xfId="0" applyFont="1" applyFill="1" applyBorder="1" applyAlignment="1" applyProtection="1">
      <alignment vertical="top" wrapText="1"/>
      <protection locked="0"/>
    </xf>
    <xf numFmtId="0" fontId="1" fillId="4" borderId="49" xfId="0" applyFont="1" applyFill="1" applyBorder="1" applyAlignment="1" applyProtection="1">
      <alignment horizontal="center" vertical="center" wrapText="1"/>
      <protection locked="0"/>
    </xf>
    <xf numFmtId="0" fontId="1" fillId="4" borderId="42" xfId="0" applyFont="1" applyFill="1" applyBorder="1" applyAlignment="1" applyProtection="1">
      <alignment vertical="top" wrapText="1"/>
      <protection locked="0"/>
    </xf>
    <xf numFmtId="0" fontId="1" fillId="11" borderId="42" xfId="0" applyFont="1" applyFill="1" applyBorder="1" applyAlignment="1">
      <alignment horizontal="left" vertical="top" wrapText="1" indent="1"/>
    </xf>
    <xf numFmtId="0" fontId="1" fillId="11" borderId="43" xfId="0" applyFont="1" applyFill="1" applyBorder="1" applyAlignment="1">
      <alignment horizontal="left" vertical="top" wrapText="1" indent="1"/>
    </xf>
    <xf numFmtId="0" fontId="1" fillId="12" borderId="42" xfId="0" applyFont="1" applyFill="1" applyBorder="1" applyAlignment="1">
      <alignment horizontal="left" wrapText="1" indent="1"/>
    </xf>
    <xf numFmtId="0" fontId="1" fillId="12" borderId="43" xfId="0" applyFont="1" applyFill="1" applyBorder="1" applyAlignment="1">
      <alignment horizontal="left" wrapText="1" indent="1"/>
    </xf>
    <xf numFmtId="0" fontId="9" fillId="10" borderId="0" xfId="0" applyFont="1" applyFill="1" applyAlignment="1">
      <alignment horizontal="center" vertical="center"/>
    </xf>
    <xf numFmtId="0" fontId="1" fillId="4" borderId="58" xfId="0" applyFont="1" applyFill="1" applyBorder="1" applyAlignment="1" applyProtection="1">
      <alignment horizontal="center" vertical="center" wrapText="1"/>
      <protection locked="0"/>
    </xf>
    <xf numFmtId="0" fontId="1" fillId="11" borderId="41" xfId="0" applyFont="1" applyFill="1" applyBorder="1" applyAlignment="1">
      <alignment vertical="top" wrapText="1"/>
    </xf>
    <xf numFmtId="0" fontId="1" fillId="0" borderId="52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3" xfId="0" applyFont="1" applyBorder="1" applyAlignment="1">
      <alignment vertical="top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4" borderId="66" xfId="0" applyFont="1" applyFill="1" applyBorder="1" applyAlignment="1" applyProtection="1">
      <alignment vertical="top" wrapText="1"/>
      <protection locked="0"/>
    </xf>
    <xf numFmtId="0" fontId="1" fillId="12" borderId="41" xfId="0" applyFont="1" applyFill="1" applyBorder="1" applyAlignment="1">
      <alignment vertical="top" wrapText="1"/>
    </xf>
    <xf numFmtId="0" fontId="1" fillId="12" borderId="59" xfId="0" applyFont="1" applyFill="1" applyBorder="1" applyAlignment="1">
      <alignment vertical="top" wrapText="1"/>
    </xf>
    <xf numFmtId="0" fontId="1" fillId="4" borderId="67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/>
    </xf>
    <xf numFmtId="0" fontId="1" fillId="11" borderId="68" xfId="0" applyFont="1" applyFill="1" applyBorder="1" applyAlignment="1">
      <alignment horizontal="left" vertical="top" wrapText="1" indent="1"/>
    </xf>
    <xf numFmtId="0" fontId="1" fillId="4" borderId="69" xfId="0" applyFont="1" applyFill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>
      <alignment horizontal="center" vertical="center" wrapText="1"/>
    </xf>
    <xf numFmtId="0" fontId="1" fillId="0" borderId="68" xfId="0" applyFont="1" applyBorder="1" applyAlignment="1">
      <alignment vertical="top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11" borderId="4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1" fillId="4" borderId="75" xfId="0" applyFont="1" applyFill="1" applyBorder="1" applyAlignment="1" applyProtection="1">
      <alignment horizontal="center" vertical="center" wrapText="1"/>
      <protection locked="0"/>
    </xf>
    <xf numFmtId="0" fontId="3" fillId="5" borderId="76" xfId="0" applyFont="1" applyFill="1" applyBorder="1" applyAlignment="1">
      <alignment vertical="top" wrapText="1"/>
    </xf>
    <xf numFmtId="0" fontId="3" fillId="5" borderId="77" xfId="0" applyFont="1" applyFill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 wrapText="1"/>
    </xf>
    <xf numFmtId="0" fontId="1" fillId="11" borderId="29" xfId="0" applyFont="1" applyFill="1" applyBorder="1" applyAlignment="1">
      <alignment horizontal="left" vertical="top" wrapText="1" indent="1"/>
    </xf>
    <xf numFmtId="0" fontId="3" fillId="0" borderId="78" xfId="0" applyFont="1" applyBorder="1" applyAlignment="1">
      <alignment vertical="top" wrapText="1"/>
    </xf>
    <xf numFmtId="0" fontId="3" fillId="0" borderId="79" xfId="0" applyFont="1" applyBorder="1" applyAlignment="1">
      <alignment vertical="top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vertical="top" wrapText="1"/>
    </xf>
    <xf numFmtId="0" fontId="3" fillId="0" borderId="83" xfId="0" applyFont="1" applyBorder="1" applyAlignment="1">
      <alignment horizontal="center" vertical="center" wrapText="1"/>
    </xf>
    <xf numFmtId="0" fontId="1" fillId="11" borderId="66" xfId="0" applyFont="1" applyFill="1" applyBorder="1" applyAlignment="1">
      <alignment horizontal="left" vertical="top" wrapText="1" indent="1"/>
    </xf>
    <xf numFmtId="0" fontId="1" fillId="11" borderId="74" xfId="0" applyFont="1" applyFill="1" applyBorder="1" applyAlignment="1">
      <alignment vertical="top" wrapText="1"/>
    </xf>
    <xf numFmtId="0" fontId="1" fillId="4" borderId="44" xfId="0" applyFont="1" applyFill="1" applyBorder="1" applyAlignment="1" applyProtection="1">
      <alignment horizontal="center" vertical="center" wrapText="1"/>
      <protection locked="0"/>
    </xf>
    <xf numFmtId="0" fontId="3" fillId="5" borderId="80" xfId="0" applyFont="1" applyFill="1" applyBorder="1" applyAlignment="1">
      <alignment horizontal="center" vertical="center" wrapText="1"/>
    </xf>
    <xf numFmtId="0" fontId="3" fillId="5" borderId="84" xfId="0" applyFont="1" applyFill="1" applyBorder="1" applyAlignment="1">
      <alignment horizontal="center" vertical="center" wrapText="1"/>
    </xf>
    <xf numFmtId="0" fontId="3" fillId="5" borderId="85" xfId="0" applyFont="1" applyFill="1" applyBorder="1" applyAlignment="1">
      <alignment vertical="top" wrapText="1"/>
    </xf>
    <xf numFmtId="0" fontId="3" fillId="5" borderId="86" xfId="0" applyFont="1" applyFill="1" applyBorder="1" applyAlignment="1">
      <alignment horizontal="center" vertical="center" wrapText="1"/>
    </xf>
    <xf numFmtId="0" fontId="3" fillId="5" borderId="85" xfId="0" applyFont="1" applyFill="1" applyBorder="1" applyAlignment="1">
      <alignment horizontal="center" vertical="center" wrapText="1"/>
    </xf>
    <xf numFmtId="0" fontId="1" fillId="12" borderId="66" xfId="0" applyFont="1" applyFill="1" applyBorder="1" applyAlignment="1">
      <alignment horizontal="left" wrapText="1" indent="1"/>
    </xf>
    <xf numFmtId="0" fontId="1" fillId="12" borderId="74" xfId="0" applyFont="1" applyFill="1" applyBorder="1" applyAlignment="1">
      <alignment vertical="top" wrapText="1"/>
    </xf>
    <xf numFmtId="0" fontId="1" fillId="11" borderId="87" xfId="0" applyFont="1" applyFill="1" applyBorder="1" applyAlignment="1">
      <alignment vertical="top" wrapText="1"/>
    </xf>
    <xf numFmtId="0" fontId="3" fillId="0" borderId="88" xfId="0" applyFont="1" applyBorder="1" applyAlignment="1">
      <alignment vertical="top" wrapText="1"/>
    </xf>
    <xf numFmtId="0" fontId="3" fillId="0" borderId="89" xfId="0" applyFont="1" applyBorder="1" applyAlignment="1">
      <alignment vertical="top" wrapText="1"/>
    </xf>
    <xf numFmtId="0" fontId="3" fillId="5" borderId="90" xfId="0" applyFont="1" applyFill="1" applyBorder="1" applyAlignment="1">
      <alignment horizontal="center" vertical="center" wrapText="1"/>
    </xf>
    <xf numFmtId="0" fontId="3" fillId="5" borderId="91" xfId="0" applyFont="1" applyFill="1" applyBorder="1" applyAlignment="1">
      <alignment horizontal="center" vertical="center" wrapText="1"/>
    </xf>
    <xf numFmtId="0" fontId="3" fillId="5" borderId="92" xfId="0" applyFont="1" applyFill="1" applyBorder="1" applyAlignment="1">
      <alignment vertical="top" wrapText="1"/>
    </xf>
    <xf numFmtId="0" fontId="3" fillId="5" borderId="93" xfId="0" applyFont="1" applyFill="1" applyBorder="1" applyAlignment="1">
      <alignment horizontal="center" vertical="center" wrapText="1"/>
    </xf>
    <xf numFmtId="0" fontId="3" fillId="5" borderId="9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1" fillId="11" borderId="94" xfId="0" applyFont="1" applyFill="1" applyBorder="1" applyAlignment="1">
      <alignment horizontal="left" vertical="top" wrapText="1" indent="1"/>
    </xf>
    <xf numFmtId="0" fontId="1" fillId="11" borderId="95" xfId="0" applyFont="1" applyFill="1" applyBorder="1" applyAlignment="1">
      <alignment vertical="top" wrapText="1"/>
    </xf>
    <xf numFmtId="0" fontId="1" fillId="4" borderId="96" xfId="0" applyFont="1" applyFill="1" applyBorder="1" applyAlignment="1" applyProtection="1">
      <alignment horizontal="center" vertical="center" wrapText="1"/>
      <protection locked="0"/>
    </xf>
    <xf numFmtId="0" fontId="1" fillId="0" borderId="97" xfId="0" applyFont="1" applyBorder="1" applyAlignment="1">
      <alignment horizontal="center" vertical="center" wrapText="1"/>
    </xf>
    <xf numFmtId="0" fontId="1" fillId="0" borderId="94" xfId="0" applyFont="1" applyBorder="1" applyAlignment="1">
      <alignment vertical="top" wrapText="1"/>
    </xf>
    <xf numFmtId="0" fontId="1" fillId="0" borderId="98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3" fillId="0" borderId="101" xfId="0" applyFont="1" applyBorder="1" applyAlignment="1">
      <alignment vertical="center" wrapText="1"/>
    </xf>
    <xf numFmtId="0" fontId="1" fillId="0" borderId="102" xfId="0" applyFont="1" applyBorder="1" applyAlignment="1">
      <alignment vertical="top" wrapText="1"/>
    </xf>
    <xf numFmtId="0" fontId="1" fillId="0" borderId="103" xfId="0" applyFont="1" applyBorder="1" applyAlignment="1" applyProtection="1">
      <alignment horizontal="center" vertical="center" wrapText="1"/>
      <protection locked="0"/>
    </xf>
    <xf numFmtId="0" fontId="1" fillId="0" borderId="104" xfId="0" applyFont="1" applyBorder="1" applyAlignment="1">
      <alignment horizontal="center" vertical="center" wrapText="1"/>
    </xf>
    <xf numFmtId="0" fontId="1" fillId="0" borderId="100" xfId="0" applyFont="1" applyBorder="1" applyAlignment="1">
      <alignment vertical="top" wrapText="1"/>
    </xf>
    <xf numFmtId="0" fontId="1" fillId="0" borderId="105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0" fontId="1" fillId="12" borderId="8" xfId="0" applyFont="1" applyFill="1" applyBorder="1" applyAlignment="1">
      <alignment horizontal="left" vertical="top" wrapText="1" indent="1"/>
    </xf>
    <xf numFmtId="0" fontId="1" fillId="12" borderId="10" xfId="0" applyFont="1" applyFill="1" applyBorder="1" applyAlignment="1">
      <alignment vertical="top" wrapText="1"/>
    </xf>
    <xf numFmtId="0" fontId="1" fillId="0" borderId="107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1" fillId="0" borderId="108" xfId="0" applyFont="1" applyBorder="1" applyAlignment="1">
      <alignment horizontal="center" vertical="center" wrapText="1"/>
    </xf>
    <xf numFmtId="0" fontId="1" fillId="0" borderId="92" xfId="0" applyFont="1" applyBorder="1" applyAlignment="1">
      <alignment vertical="top" wrapText="1"/>
    </xf>
    <xf numFmtId="0" fontId="1" fillId="0" borderId="91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14" borderId="109" xfId="0" applyFont="1" applyFill="1" applyBorder="1" applyAlignment="1" applyProtection="1">
      <alignment horizontal="left" vertical="top" wrapText="1" indent="1"/>
      <protection locked="0"/>
    </xf>
    <xf numFmtId="0" fontId="1" fillId="0" borderId="110" xfId="0" applyFont="1" applyBorder="1" applyAlignment="1">
      <alignment vertical="top" wrapText="1"/>
    </xf>
    <xf numFmtId="0" fontId="1" fillId="0" borderId="111" xfId="0" applyFont="1" applyBorder="1" applyAlignment="1">
      <alignment horizontal="center" vertical="center" wrapText="1"/>
    </xf>
    <xf numFmtId="0" fontId="1" fillId="0" borderId="112" xfId="0" applyFont="1" applyBorder="1" applyAlignment="1">
      <alignment vertical="top" wrapText="1"/>
    </xf>
    <xf numFmtId="0" fontId="1" fillId="0" borderId="113" xfId="0" applyFont="1" applyBorder="1" applyAlignment="1">
      <alignment horizontal="center" vertical="center" wrapText="1"/>
    </xf>
    <xf numFmtId="0" fontId="1" fillId="0" borderId="114" xfId="0" applyFont="1" applyBorder="1" applyAlignment="1">
      <alignment horizontal="center" vertical="center" wrapText="1"/>
    </xf>
    <xf numFmtId="0" fontId="1" fillId="14" borderId="26" xfId="0" applyFont="1" applyFill="1" applyBorder="1" applyAlignment="1" applyProtection="1">
      <alignment horizontal="left" vertical="top" wrapText="1" indent="1"/>
      <protection locked="0"/>
    </xf>
    <xf numFmtId="0" fontId="1" fillId="0" borderId="115" xfId="0" applyFont="1" applyBorder="1" applyAlignment="1">
      <alignment vertical="top" wrapText="1"/>
    </xf>
    <xf numFmtId="0" fontId="1" fillId="0" borderId="116" xfId="0" applyFont="1" applyBorder="1" applyAlignment="1">
      <alignment horizontal="center" vertical="center" wrapText="1"/>
    </xf>
    <xf numFmtId="0" fontId="3" fillId="5" borderId="117" xfId="0" applyFont="1" applyFill="1" applyBorder="1" applyAlignment="1">
      <alignment vertical="top" wrapText="1"/>
    </xf>
    <xf numFmtId="0" fontId="3" fillId="5" borderId="118" xfId="0" applyFont="1" applyFill="1" applyBorder="1" applyAlignment="1">
      <alignment vertical="top" wrapText="1"/>
    </xf>
    <xf numFmtId="0" fontId="3" fillId="0" borderId="85" xfId="0" applyFont="1" applyBorder="1" applyAlignment="1">
      <alignment horizontal="center" vertical="center" wrapText="1"/>
    </xf>
    <xf numFmtId="0" fontId="3" fillId="5" borderId="120" xfId="0" applyFont="1" applyFill="1" applyBorder="1" applyAlignment="1">
      <alignment vertical="top" wrapText="1"/>
    </xf>
    <xf numFmtId="0" fontId="3" fillId="0" borderId="122" xfId="0" applyFont="1" applyBorder="1" applyAlignment="1">
      <alignment vertical="top" wrapText="1"/>
    </xf>
    <xf numFmtId="0" fontId="1" fillId="4" borderId="65" xfId="0" applyFont="1" applyFill="1" applyBorder="1" applyAlignment="1" applyProtection="1">
      <alignment vertical="top" wrapText="1"/>
      <protection locked="0"/>
    </xf>
    <xf numFmtId="0" fontId="1" fillId="4" borderId="57" xfId="0" applyFont="1" applyFill="1" applyBorder="1" applyAlignment="1" applyProtection="1">
      <alignment vertical="top" wrapText="1"/>
      <protection locked="0"/>
    </xf>
    <xf numFmtId="0" fontId="1" fillId="0" borderId="57" xfId="0" applyFont="1" applyBorder="1" applyAlignment="1">
      <alignment vertical="top" wrapText="1"/>
    </xf>
    <xf numFmtId="0" fontId="1" fillId="4" borderId="123" xfId="0" applyFont="1" applyFill="1" applyBorder="1" applyAlignment="1" applyProtection="1">
      <alignment vertical="top" wrapText="1"/>
      <protection locked="0"/>
    </xf>
    <xf numFmtId="0" fontId="1" fillId="0" borderId="119" xfId="0" applyFont="1" applyBorder="1" applyAlignment="1">
      <alignment vertical="top" wrapText="1"/>
    </xf>
    <xf numFmtId="0" fontId="1" fillId="0" borderId="124" xfId="0" applyFont="1" applyBorder="1" applyAlignment="1">
      <alignment vertical="top" wrapText="1"/>
    </xf>
    <xf numFmtId="0" fontId="3" fillId="6" borderId="65" xfId="0" applyFont="1" applyFill="1" applyBorder="1" applyAlignment="1">
      <alignment vertical="top" wrapText="1"/>
    </xf>
    <xf numFmtId="0" fontId="1" fillId="0" borderId="125" xfId="0" applyFont="1" applyBorder="1" applyAlignment="1">
      <alignment vertical="top" wrapText="1"/>
    </xf>
    <xf numFmtId="0" fontId="1" fillId="0" borderId="126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1" fillId="0" borderId="118" xfId="0" applyFont="1" applyBorder="1" applyAlignment="1">
      <alignment vertical="top" wrapText="1"/>
    </xf>
    <xf numFmtId="0" fontId="1" fillId="0" borderId="127" xfId="0" applyFont="1" applyBorder="1" applyAlignment="1">
      <alignment vertical="top" wrapText="1"/>
    </xf>
    <xf numFmtId="0" fontId="1" fillId="0" borderId="128" xfId="0" applyFont="1" applyBorder="1" applyAlignment="1">
      <alignment vertical="top" wrapText="1"/>
    </xf>
    <xf numFmtId="0" fontId="4" fillId="9" borderId="17" xfId="0" applyFont="1" applyFill="1" applyBorder="1"/>
    <xf numFmtId="0" fontId="1" fillId="0" borderId="7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129" xfId="0" applyFont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 wrapText="1"/>
    </xf>
    <xf numFmtId="0" fontId="3" fillId="0" borderId="130" xfId="0" applyFont="1" applyBorder="1" applyAlignment="1">
      <alignment vertical="top" wrapText="1"/>
    </xf>
    <xf numFmtId="0" fontId="3" fillId="0" borderId="131" xfId="0" applyFont="1" applyBorder="1" applyAlignment="1">
      <alignment vertical="top" wrapText="1"/>
    </xf>
    <xf numFmtId="0" fontId="3" fillId="0" borderId="132" xfId="0" applyFont="1" applyBorder="1" applyAlignment="1">
      <alignment horizontal="center" vertical="center" wrapText="1"/>
    </xf>
    <xf numFmtId="0" fontId="3" fillId="0" borderId="133" xfId="0" applyFont="1" applyBorder="1" applyAlignment="1">
      <alignment horizontal="center" vertical="center" wrapText="1"/>
    </xf>
    <xf numFmtId="0" fontId="3" fillId="0" borderId="134" xfId="0" applyFont="1" applyBorder="1" applyAlignment="1">
      <alignment vertical="top" wrapText="1"/>
    </xf>
    <xf numFmtId="0" fontId="3" fillId="0" borderId="135" xfId="0" applyFont="1" applyBorder="1" applyAlignment="1">
      <alignment horizontal="center" vertical="center" wrapText="1"/>
    </xf>
    <xf numFmtId="0" fontId="3" fillId="0" borderId="136" xfId="0" applyFont="1" applyBorder="1" applyAlignment="1">
      <alignment vertical="top" wrapText="1"/>
    </xf>
    <xf numFmtId="0" fontId="3" fillId="0" borderId="13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1" fillId="7" borderId="74" xfId="0" applyFont="1" applyFill="1" applyBorder="1" applyAlignment="1" applyProtection="1">
      <alignment vertical="top" wrapText="1"/>
      <protection locked="0"/>
    </xf>
    <xf numFmtId="0" fontId="1" fillId="5" borderId="48" xfId="0" applyFont="1" applyFill="1" applyBorder="1" applyAlignment="1">
      <alignment vertical="top" wrapText="1"/>
    </xf>
    <xf numFmtId="0" fontId="1" fillId="5" borderId="55" xfId="0" applyFont="1" applyFill="1" applyBorder="1" applyAlignment="1">
      <alignment horizontal="center" vertical="center" wrapText="1"/>
    </xf>
    <xf numFmtId="0" fontId="1" fillId="5" borderId="56" xfId="0" applyFont="1" applyFill="1" applyBorder="1" applyAlignment="1">
      <alignment horizontal="center" vertical="center" wrapText="1"/>
    </xf>
    <xf numFmtId="0" fontId="1" fillId="5" borderId="121" xfId="0" applyFont="1" applyFill="1" applyBorder="1" applyAlignment="1">
      <alignment vertical="top" wrapText="1"/>
    </xf>
    <xf numFmtId="0" fontId="1" fillId="0" borderId="4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11" borderId="63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1" fillId="11" borderId="123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9" fillId="0" borderId="0" xfId="0" applyFont="1" applyAlignment="1">
      <alignment horizontal="center" vertical="center" shrinkToFit="1"/>
    </xf>
    <xf numFmtId="0" fontId="11" fillId="15" borderId="15" xfId="0" applyFont="1" applyFill="1" applyBorder="1" applyAlignment="1">
      <alignment vertical="center" shrinkToFit="1"/>
    </xf>
    <xf numFmtId="0" fontId="10" fillId="0" borderId="15" xfId="0" applyFont="1" applyBorder="1" applyAlignment="1">
      <alignment horizontal="left" vertical="center" shrinkToFit="1"/>
    </xf>
    <xf numFmtId="49" fontId="11" fillId="13" borderId="15" xfId="0" applyNumberFormat="1" applyFont="1" applyFill="1" applyBorder="1" applyAlignment="1">
      <alignment horizontal="left" vertical="center" shrinkToFit="1"/>
    </xf>
    <xf numFmtId="0" fontId="10" fillId="16" borderId="15" xfId="0" applyFont="1" applyFill="1" applyBorder="1" applyAlignment="1">
      <alignment horizontal="left" vertical="center" shrinkToFit="1"/>
    </xf>
    <xf numFmtId="0" fontId="10" fillId="0" borderId="0" xfId="0" applyFont="1" applyAlignment="1">
      <alignment shrinkToFit="1"/>
    </xf>
    <xf numFmtId="0" fontId="11" fillId="0" borderId="0" xfId="0" applyFont="1" applyAlignment="1">
      <alignment shrinkToFit="1"/>
    </xf>
    <xf numFmtId="0" fontId="11" fillId="16" borderId="15" xfId="0" applyFont="1" applyFill="1" applyBorder="1" applyAlignment="1">
      <alignment horizontal="left" vertical="center" shrinkToFit="1"/>
    </xf>
    <xf numFmtId="0" fontId="9" fillId="0" borderId="0" xfId="0" applyFont="1" applyAlignment="1">
      <alignment shrinkToFit="1"/>
    </xf>
    <xf numFmtId="49" fontId="2" fillId="13" borderId="15" xfId="0" applyNumberFormat="1" applyFont="1" applyFill="1" applyBorder="1" applyAlignment="1">
      <alignment horizontal="left" vertical="center" shrinkToFit="1"/>
    </xf>
    <xf numFmtId="0" fontId="9" fillId="16" borderId="15" xfId="0" applyFont="1" applyFill="1" applyBorder="1" applyAlignment="1">
      <alignment horizontal="left" vertical="center" shrinkToFit="1"/>
    </xf>
    <xf numFmtId="22" fontId="3" fillId="0" borderId="0" xfId="0" applyNumberFormat="1" applyFont="1" applyAlignment="1">
      <alignment horizontal="center" shrinkToFit="1"/>
    </xf>
    <xf numFmtId="0" fontId="5" fillId="4" borderId="12" xfId="0" applyFont="1" applyFill="1" applyBorder="1" applyAlignment="1" applyProtection="1">
      <alignment horizontal="center" vertical="top" wrapText="1"/>
      <protection locked="0"/>
    </xf>
    <xf numFmtId="0" fontId="5" fillId="4" borderId="13" xfId="0" applyFont="1" applyFill="1" applyBorder="1" applyAlignment="1" applyProtection="1">
      <alignment horizontal="center" vertical="top" wrapText="1"/>
      <protection locked="0"/>
    </xf>
    <xf numFmtId="0" fontId="5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4" borderId="12" xfId="0" applyFont="1" applyFill="1" applyBorder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horizontal="center" vertical="top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6" fillId="9" borderId="1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1" fillId="7" borderId="13" xfId="0" applyFont="1" applyFill="1" applyBorder="1" applyAlignment="1" applyProtection="1">
      <alignment horizontal="center" vertical="top" wrapText="1"/>
      <protection locked="0"/>
    </xf>
    <xf numFmtId="0" fontId="1" fillId="7" borderId="7" xfId="0" applyFont="1" applyFill="1" applyBorder="1" applyAlignment="1" applyProtection="1">
      <alignment horizontal="center" vertical="top" wrapText="1"/>
      <protection locked="0"/>
    </xf>
    <xf numFmtId="0" fontId="1" fillId="7" borderId="5" xfId="0" applyFont="1" applyFill="1" applyBorder="1" applyAlignment="1" applyProtection="1">
      <alignment horizontal="center" vertical="top" wrapText="1"/>
      <protection locked="0"/>
    </xf>
    <xf numFmtId="0" fontId="4" fillId="9" borderId="23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/>
    </xf>
    <xf numFmtId="0" fontId="4" fillId="9" borderId="25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3" fillId="0" borderId="119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 vertical="center"/>
    </xf>
    <xf numFmtId="0" fontId="8" fillId="9" borderId="73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 wrapText="1"/>
    </xf>
    <xf numFmtId="0" fontId="0" fillId="9" borderId="25" xfId="0" applyFill="1" applyBorder="1" applyAlignment="1">
      <alignment vertical="center" wrapText="1"/>
    </xf>
    <xf numFmtId="0" fontId="4" fillId="9" borderId="23" xfId="0" applyFont="1" applyFill="1" applyBorder="1" applyAlignment="1">
      <alignment horizontal="center"/>
    </xf>
    <xf numFmtId="0" fontId="4" fillId="9" borderId="71" xfId="0" applyFont="1" applyFill="1" applyBorder="1" applyAlignment="1">
      <alignment horizontal="center" vertical="center"/>
    </xf>
    <xf numFmtId="0" fontId="4" fillId="9" borderId="40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9" defaultPivotStyle="PivotStyleLight16"/>
  <colors>
    <mruColors>
      <color rgb="FFFFCCFF"/>
      <color rgb="FFCCFFCC"/>
      <color rgb="FF33CC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42</xdr:row>
      <xdr:rowOff>171450</xdr:rowOff>
    </xdr:from>
    <xdr:to>
      <xdr:col>4</xdr:col>
      <xdr:colOff>1133475</xdr:colOff>
      <xdr:row>42</xdr:row>
      <xdr:rowOff>171450</xdr:rowOff>
    </xdr:to>
    <xdr:sp macro="" textlink="">
      <xdr:nvSpPr>
        <xdr:cNvPr id="2" name="Line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5200650" y="893445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42</xdr:row>
      <xdr:rowOff>171450</xdr:rowOff>
    </xdr:from>
    <xdr:to>
      <xdr:col>4</xdr:col>
      <xdr:colOff>1133475</xdr:colOff>
      <xdr:row>42</xdr:row>
      <xdr:rowOff>171450</xdr:rowOff>
    </xdr:to>
    <xdr:sp macro="" textlink="">
      <xdr:nvSpPr>
        <xdr:cNvPr id="3" name="Line 2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5200650" y="893445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590550</xdr:colOff>
      <xdr:row>42</xdr:row>
      <xdr:rowOff>171450</xdr:rowOff>
    </xdr:from>
    <xdr:to>
      <xdr:col>4</xdr:col>
      <xdr:colOff>1133475</xdr:colOff>
      <xdr:row>42</xdr:row>
      <xdr:rowOff>171450</xdr:rowOff>
    </xdr:to>
    <xdr:sp macro="" textlink="">
      <xdr:nvSpPr>
        <xdr:cNvPr id="4" name="Line 2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5200650" y="893445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"/>
  <dimension ref="A1:U46"/>
  <sheetViews>
    <sheetView showZeros="0" tabSelected="1" zoomScaleNormal="100" workbookViewId="0">
      <selection activeCell="B6" sqref="B6"/>
    </sheetView>
  </sheetViews>
  <sheetFormatPr defaultRowHeight="12.75" x14ac:dyDescent="0.2"/>
  <cols>
    <col min="1" max="1" width="38" customWidth="1"/>
    <col min="2" max="2" width="13" customWidth="1"/>
    <col min="3" max="3" width="9.5" customWidth="1"/>
    <col min="4" max="4" width="17" customWidth="1"/>
    <col min="5" max="5" width="37.83203125" customWidth="1"/>
    <col min="6" max="6" width="9.5" customWidth="1"/>
    <col min="7" max="7" width="7.5" customWidth="1"/>
    <col min="8" max="8" width="37.83203125" customWidth="1"/>
    <col min="9" max="9" width="20.1640625" customWidth="1"/>
    <col min="10" max="10" width="39.5" customWidth="1"/>
    <col min="11" max="11" width="2.1640625" customWidth="1"/>
    <col min="12" max="12" width="6.83203125" style="28" hidden="1" customWidth="1"/>
    <col min="13" max="13" width="6" style="28" hidden="1" customWidth="1"/>
    <col min="14" max="14" width="5.6640625" style="28" hidden="1" customWidth="1"/>
    <col min="15" max="15" width="10.5" hidden="1" customWidth="1"/>
    <col min="16" max="16" width="22.5" hidden="1" customWidth="1"/>
    <col min="17" max="17" width="47.1640625" hidden="1" customWidth="1"/>
    <col min="18" max="18" width="31.6640625" hidden="1" customWidth="1"/>
    <col min="19" max="19" width="10.83203125" customWidth="1"/>
    <col min="20" max="20" width="15.6640625" customWidth="1"/>
    <col min="21" max="22" width="9.33203125" customWidth="1"/>
  </cols>
  <sheetData>
    <row r="1" spans="1:21" ht="26.25" thickBot="1" x14ac:dyDescent="0.3">
      <c r="A1" s="226" t="s">
        <v>0</v>
      </c>
      <c r="B1" s="226"/>
      <c r="C1" s="226"/>
      <c r="D1" s="227"/>
      <c r="E1" s="14" t="s">
        <v>1</v>
      </c>
      <c r="F1" s="228" t="s">
        <v>2</v>
      </c>
      <c r="G1" s="229"/>
      <c r="H1" s="229"/>
      <c r="I1" s="222" t="s">
        <v>87</v>
      </c>
      <c r="J1" s="1"/>
      <c r="O1" s="199" t="s">
        <v>72</v>
      </c>
      <c r="P1" s="61" t="s">
        <v>70</v>
      </c>
      <c r="Q1" s="27" t="s">
        <v>69</v>
      </c>
      <c r="R1" s="211" t="s">
        <v>71</v>
      </c>
      <c r="S1" s="26"/>
      <c r="T1" s="26"/>
      <c r="U1" s="26"/>
    </row>
    <row r="2" spans="1:21" ht="19.5" customHeight="1" thickBot="1" x14ac:dyDescent="0.3">
      <c r="A2" s="2"/>
      <c r="B2" s="230" t="s">
        <v>74</v>
      </c>
      <c r="C2" s="231"/>
      <c r="D2" s="231"/>
      <c r="E2" s="231"/>
      <c r="F2" s="231"/>
      <c r="G2" s="232"/>
      <c r="H2" s="233" t="s">
        <v>5</v>
      </c>
      <c r="I2" s="234"/>
      <c r="J2" s="235"/>
      <c r="T2" s="26"/>
      <c r="U2" s="26"/>
    </row>
    <row r="3" spans="1:21" ht="17.25" customHeight="1" thickBot="1" x14ac:dyDescent="0.3">
      <c r="A3" s="226" t="s">
        <v>47</v>
      </c>
      <c r="B3" s="226"/>
      <c r="C3" s="226"/>
      <c r="D3" s="226"/>
      <c r="E3" s="226"/>
      <c r="F3" s="226"/>
      <c r="G3" s="226"/>
      <c r="H3" s="226"/>
      <c r="I3" s="226"/>
      <c r="J3" s="226"/>
      <c r="L3" s="203" t="s">
        <v>1</v>
      </c>
      <c r="M3" s="203" t="s">
        <v>3</v>
      </c>
      <c r="N3" s="203" t="s">
        <v>66</v>
      </c>
      <c r="O3" s="213" t="s">
        <v>4</v>
      </c>
      <c r="P3" s="214" t="s">
        <v>52</v>
      </c>
      <c r="Q3" s="212" t="s">
        <v>78</v>
      </c>
      <c r="R3" s="215" t="s">
        <v>59</v>
      </c>
      <c r="S3" s="26"/>
      <c r="T3" s="26"/>
      <c r="U3" s="26"/>
    </row>
    <row r="4" spans="1:21" ht="21.75" customHeight="1" thickBot="1" x14ac:dyDescent="0.25">
      <c r="A4" s="223" t="s">
        <v>11</v>
      </c>
      <c r="B4" s="224"/>
      <c r="C4" s="224"/>
      <c r="D4" s="224"/>
      <c r="E4" s="225"/>
      <c r="F4" s="224"/>
      <c r="G4" s="224"/>
      <c r="H4" s="225"/>
      <c r="I4" s="225"/>
      <c r="J4" s="15"/>
      <c r="L4" s="203" t="s">
        <v>6</v>
      </c>
      <c r="M4" s="203" t="s">
        <v>7</v>
      </c>
      <c r="N4" s="206"/>
      <c r="O4" s="213" t="s">
        <v>8</v>
      </c>
      <c r="P4" s="214" t="s">
        <v>43</v>
      </c>
      <c r="Q4" s="212" t="s">
        <v>77</v>
      </c>
      <c r="R4" s="215" t="s">
        <v>60</v>
      </c>
      <c r="S4" s="26"/>
      <c r="T4" s="26"/>
      <c r="U4" s="26"/>
    </row>
    <row r="5" spans="1:21" ht="14.25" customHeight="1" x14ac:dyDescent="0.2">
      <c r="A5" s="245" t="s">
        <v>13</v>
      </c>
      <c r="B5" s="188"/>
      <c r="C5" s="247" t="s">
        <v>14</v>
      </c>
      <c r="D5" s="248"/>
      <c r="E5" s="249" t="s">
        <v>15</v>
      </c>
      <c r="F5" s="251" t="s">
        <v>16</v>
      </c>
      <c r="G5" s="252"/>
      <c r="H5" s="253" t="s">
        <v>15</v>
      </c>
      <c r="I5" s="255" t="s">
        <v>17</v>
      </c>
      <c r="J5" s="256" t="s">
        <v>18</v>
      </c>
      <c r="L5" s="203" t="s">
        <v>10</v>
      </c>
      <c r="M5" s="203"/>
      <c r="N5" s="203"/>
      <c r="O5" s="213" t="s">
        <v>73</v>
      </c>
      <c r="P5" s="214" t="s">
        <v>75</v>
      </c>
      <c r="Q5" s="212" t="s">
        <v>79</v>
      </c>
      <c r="R5" s="215" t="s">
        <v>61</v>
      </c>
      <c r="S5" s="26"/>
      <c r="T5" s="26"/>
      <c r="U5" s="26"/>
    </row>
    <row r="6" spans="1:21" ht="17.25" customHeight="1" thickBot="1" x14ac:dyDescent="0.25">
      <c r="A6" s="246"/>
      <c r="B6" s="189"/>
      <c r="C6" s="190" t="s">
        <v>19</v>
      </c>
      <c r="D6" s="191" t="s">
        <v>20</v>
      </c>
      <c r="E6" s="250"/>
      <c r="F6" s="192" t="s">
        <v>19</v>
      </c>
      <c r="G6" s="191" t="s">
        <v>20</v>
      </c>
      <c r="H6" s="254"/>
      <c r="I6" s="250"/>
      <c r="J6" s="257"/>
      <c r="L6" s="203" t="s">
        <v>58</v>
      </c>
      <c r="M6" s="203"/>
      <c r="N6" s="203"/>
      <c r="O6" s="213" t="s">
        <v>12</v>
      </c>
      <c r="P6" s="214" t="s">
        <v>46</v>
      </c>
      <c r="Q6" s="212" t="s">
        <v>24</v>
      </c>
      <c r="R6" s="215"/>
      <c r="S6" s="26"/>
      <c r="T6" s="26"/>
      <c r="U6" s="26"/>
    </row>
    <row r="7" spans="1:21" ht="15.95" customHeight="1" thickBot="1" x14ac:dyDescent="0.25">
      <c r="A7" s="180" t="s">
        <v>22</v>
      </c>
      <c r="B7" s="181"/>
      <c r="C7" s="182"/>
      <c r="D7" s="183"/>
      <c r="E7" s="184"/>
      <c r="F7" s="185"/>
      <c r="G7" s="183"/>
      <c r="H7" s="186"/>
      <c r="I7" s="187"/>
      <c r="J7" s="17"/>
      <c r="L7" s="203"/>
      <c r="M7" s="203"/>
      <c r="N7" s="203"/>
      <c r="O7" s="213"/>
      <c r="P7" s="214" t="s">
        <v>76</v>
      </c>
      <c r="Q7" s="212" t="s">
        <v>80</v>
      </c>
      <c r="R7" s="215"/>
      <c r="S7" s="26"/>
      <c r="T7" s="26"/>
      <c r="U7" s="26"/>
    </row>
    <row r="8" spans="1:21" ht="15.95" customHeight="1" thickTop="1" x14ac:dyDescent="0.2">
      <c r="A8" s="49" t="s">
        <v>64</v>
      </c>
      <c r="B8" s="50"/>
      <c r="C8" s="84" t="s">
        <v>66</v>
      </c>
      <c r="D8" s="43">
        <f>IF(C8="T",2,"")</f>
        <v>2</v>
      </c>
      <c r="E8" s="85"/>
      <c r="F8" s="86"/>
      <c r="G8" s="87"/>
      <c r="H8" s="150"/>
      <c r="I8" s="166"/>
      <c r="J8" s="258" t="str">
        <f>IF(AND(LEN(C8)=0,LEN(C9)=0),"Klaida-privalote pasirinkti bent vieną iš Tikybos ar Etikos",IF(AND(LEN(C8)&gt;0,LEN(C9)&gt;0),"Pasirinkote per daug",""))</f>
        <v/>
      </c>
      <c r="L8" s="203"/>
      <c r="M8" s="203"/>
      <c r="N8" s="203"/>
      <c r="O8" s="213"/>
      <c r="P8" s="214" t="s">
        <v>44</v>
      </c>
      <c r="Q8" s="212" t="s">
        <v>23</v>
      </c>
      <c r="R8" s="215"/>
      <c r="S8" s="26"/>
      <c r="T8" s="26"/>
      <c r="U8" s="26"/>
    </row>
    <row r="9" spans="1:21" ht="15.95" customHeight="1" thickBot="1" x14ac:dyDescent="0.25">
      <c r="A9" s="51" t="s">
        <v>63</v>
      </c>
      <c r="B9" s="35"/>
      <c r="C9" s="62"/>
      <c r="D9" s="31" t="str">
        <f>IF(C9="T",2,"")</f>
        <v/>
      </c>
      <c r="E9" s="194"/>
      <c r="F9" s="195"/>
      <c r="G9" s="196"/>
      <c r="H9" s="197"/>
      <c r="I9" s="198"/>
      <c r="J9" s="259"/>
      <c r="L9" s="205"/>
      <c r="M9" s="205"/>
      <c r="N9" s="205"/>
      <c r="O9" s="216"/>
      <c r="P9" s="214" t="s">
        <v>45</v>
      </c>
      <c r="Q9" s="212" t="s">
        <v>21</v>
      </c>
      <c r="R9" s="215"/>
      <c r="S9" s="26"/>
      <c r="T9" s="26"/>
      <c r="U9" s="26"/>
    </row>
    <row r="10" spans="1:21" ht="15.95" customHeight="1" thickBot="1" x14ac:dyDescent="0.25">
      <c r="A10" s="89" t="s">
        <v>68</v>
      </c>
      <c r="B10" s="90"/>
      <c r="C10" s="91"/>
      <c r="D10" s="92"/>
      <c r="E10" s="93"/>
      <c r="F10" s="94"/>
      <c r="G10" s="92"/>
      <c r="H10" s="151"/>
      <c r="I10" s="149"/>
      <c r="J10" s="17"/>
      <c r="L10" s="205"/>
      <c r="M10" s="205"/>
      <c r="N10" s="205"/>
      <c r="O10" s="216"/>
      <c r="P10" s="214" t="s">
        <v>83</v>
      </c>
      <c r="Q10" s="212" t="s">
        <v>9</v>
      </c>
      <c r="R10" s="215"/>
      <c r="S10" s="26"/>
      <c r="T10" s="26"/>
      <c r="U10" s="26"/>
    </row>
    <row r="11" spans="1:21" ht="15.95" customHeight="1" thickTop="1" thickBot="1" x14ac:dyDescent="0.3">
      <c r="A11" s="88" t="s">
        <v>65</v>
      </c>
      <c r="B11" s="44"/>
      <c r="C11" s="45" t="s">
        <v>3</v>
      </c>
      <c r="D11" s="30">
        <f>IF(C11="B",4,IF(C11="A",6,IF(C11="",0,0)))</f>
        <v>6</v>
      </c>
      <c r="E11" s="22" t="s">
        <v>78</v>
      </c>
      <c r="F11" s="29" t="str">
        <f t="shared" ref="F11" si="0">C11</f>
        <v>A</v>
      </c>
      <c r="G11" s="30">
        <f>IF(F11="B",4,IF(F11="A",6,IF(F11="",0,0)))</f>
        <v>6</v>
      </c>
      <c r="H11" s="152" t="str">
        <f>E11</f>
        <v>Lietuvių kalbos rašyba, skyryba ir kalbos vartojimas</v>
      </c>
      <c r="I11" s="167">
        <f>SUM(D11:G11)</f>
        <v>12</v>
      </c>
      <c r="J11" s="40" t="str">
        <f>IF(OR(LEN(C11)=0),"Klaida-privalote pasirinkti","")</f>
        <v/>
      </c>
      <c r="L11" s="205"/>
      <c r="M11" s="205"/>
      <c r="N11" s="205"/>
      <c r="O11" s="216"/>
      <c r="P11" s="214" t="s">
        <v>84</v>
      </c>
      <c r="Q11" s="212"/>
      <c r="R11" s="215"/>
      <c r="S11" s="26"/>
      <c r="T11" s="26"/>
      <c r="U11" s="26"/>
    </row>
    <row r="12" spans="1:21" ht="15.95" customHeight="1" thickBot="1" x14ac:dyDescent="0.25">
      <c r="A12" s="106" t="s">
        <v>62</v>
      </c>
      <c r="B12" s="107"/>
      <c r="C12" s="108"/>
      <c r="D12" s="109"/>
      <c r="E12" s="110"/>
      <c r="F12" s="111"/>
      <c r="G12" s="109"/>
      <c r="H12" s="148"/>
      <c r="I12" s="112"/>
      <c r="J12" s="17"/>
      <c r="L12" s="205"/>
      <c r="M12" s="205"/>
      <c r="N12" s="205"/>
      <c r="O12" s="216"/>
      <c r="P12" s="214" t="s">
        <v>82</v>
      </c>
      <c r="Q12" s="212"/>
      <c r="R12" s="215"/>
      <c r="S12" s="26"/>
      <c r="T12" s="26"/>
      <c r="U12" s="26"/>
    </row>
    <row r="13" spans="1:21" ht="15.95" customHeight="1" thickTop="1" thickBot="1" x14ac:dyDescent="0.3">
      <c r="A13" s="53" t="s">
        <v>25</v>
      </c>
      <c r="B13" s="38"/>
      <c r="C13" s="45" t="s">
        <v>3</v>
      </c>
      <c r="D13" s="30">
        <f>IF(C13="B",4,IF(C13="A",6,IF(C13="",0,0)))</f>
        <v>6</v>
      </c>
      <c r="E13" s="22" t="s">
        <v>77</v>
      </c>
      <c r="F13" s="29" t="str">
        <f t="shared" ref="F13" si="1">C13</f>
        <v>A</v>
      </c>
      <c r="G13" s="30">
        <f>IF(F13="B",4,IF(F13="A",6,IF(F13="",0,0)))</f>
        <v>6</v>
      </c>
      <c r="H13" s="152" t="str">
        <f t="shared" ref="H13" si="2">E13</f>
        <v>Planimetrija</v>
      </c>
      <c r="I13" s="167">
        <f>SUM(D13:G13)</f>
        <v>12</v>
      </c>
      <c r="J13" s="41" t="str">
        <f>IF(LEN(C13)=0,"Klaida-privalote pasirinkti","")</f>
        <v/>
      </c>
      <c r="L13" s="204"/>
      <c r="M13" s="204"/>
      <c r="N13" s="204"/>
      <c r="O13" s="217"/>
      <c r="P13" s="214"/>
      <c r="Q13" s="212"/>
      <c r="R13" s="215"/>
      <c r="S13" s="26"/>
    </row>
    <row r="14" spans="1:21" ht="15.95" customHeight="1" thickBot="1" x14ac:dyDescent="0.25">
      <c r="A14" s="106" t="s">
        <v>67</v>
      </c>
      <c r="B14" s="107"/>
      <c r="C14" s="108"/>
      <c r="D14" s="109"/>
      <c r="E14" s="110"/>
      <c r="F14" s="111"/>
      <c r="G14" s="109"/>
      <c r="H14" s="148"/>
      <c r="I14" s="112"/>
      <c r="J14" s="17"/>
      <c r="L14" s="205"/>
      <c r="M14" s="205"/>
      <c r="N14" s="205"/>
      <c r="O14" s="216"/>
      <c r="P14" s="214"/>
      <c r="Q14" s="212"/>
      <c r="R14" s="218"/>
      <c r="T14" s="26"/>
      <c r="U14" s="26"/>
    </row>
    <row r="15" spans="1:21" ht="15.95" customHeight="1" thickTop="1" thickBot="1" x14ac:dyDescent="0.25">
      <c r="A15" s="95" t="s">
        <v>86</v>
      </c>
      <c r="B15" s="193" t="s">
        <v>4</v>
      </c>
      <c r="C15" s="52" t="str">
        <f>IF(LEN(B15) &gt; 0,"T"," ")</f>
        <v>T</v>
      </c>
      <c r="D15" s="69">
        <f>IF(C15="T",3,"")</f>
        <v>3</v>
      </c>
      <c r="E15" s="70"/>
      <c r="F15" s="80" t="str">
        <f>C15</f>
        <v>T</v>
      </c>
      <c r="G15" s="69">
        <f>D15</f>
        <v>3</v>
      </c>
      <c r="H15" s="155">
        <f>E15</f>
        <v>0</v>
      </c>
      <c r="I15" s="169">
        <f>SUM(D15:G15)</f>
        <v>6</v>
      </c>
      <c r="J15" s="261" t="str">
        <f>IF(AND(LEN(C15)=0,LEN(C16)=0),"Klaida-privalote pasirinkti","")</f>
        <v/>
      </c>
      <c r="L15" s="205"/>
      <c r="M15" s="205"/>
      <c r="N15" s="205"/>
      <c r="O15" s="216"/>
      <c r="P15" s="214"/>
      <c r="Q15" s="212"/>
      <c r="R15" s="215"/>
      <c r="S15" s="26"/>
      <c r="T15" s="26"/>
      <c r="U15" s="26"/>
    </row>
    <row r="16" spans="1:21" ht="15.95" customHeight="1" thickBot="1" x14ac:dyDescent="0.25">
      <c r="A16" s="57" t="s">
        <v>85</v>
      </c>
      <c r="B16" s="54"/>
      <c r="C16" s="52"/>
      <c r="D16" s="46"/>
      <c r="E16" s="47"/>
      <c r="F16" s="48">
        <f>C16</f>
        <v>0</v>
      </c>
      <c r="G16" s="46">
        <f>D16</f>
        <v>0</v>
      </c>
      <c r="H16" s="154"/>
      <c r="I16" s="168">
        <f>SUM(D16:G16)</f>
        <v>0</v>
      </c>
      <c r="J16" s="262"/>
      <c r="L16" s="205"/>
      <c r="M16" s="205"/>
      <c r="N16" s="205"/>
      <c r="O16" s="216"/>
      <c r="P16" s="214"/>
      <c r="Q16" s="212"/>
      <c r="R16" s="215"/>
      <c r="S16" s="26"/>
      <c r="T16" s="26"/>
      <c r="U16" s="26"/>
    </row>
    <row r="17" spans="1:21" ht="15.95" customHeight="1" thickBot="1" x14ac:dyDescent="0.25">
      <c r="A17" s="89" t="s">
        <v>34</v>
      </c>
      <c r="B17" s="90"/>
      <c r="C17" s="98"/>
      <c r="D17" s="99"/>
      <c r="E17" s="100"/>
      <c r="F17" s="101"/>
      <c r="G17" s="99"/>
      <c r="H17" s="147"/>
      <c r="I17" s="102"/>
      <c r="J17" s="37"/>
      <c r="L17" s="27"/>
      <c r="M17" s="27"/>
      <c r="N17" s="27"/>
      <c r="O17" s="219"/>
      <c r="P17" s="220"/>
      <c r="Q17" s="212"/>
      <c r="R17" s="221"/>
      <c r="S17" s="26"/>
      <c r="T17" s="26"/>
      <c r="U17" s="26"/>
    </row>
    <row r="18" spans="1:21" ht="15.95" customHeight="1" thickTop="1" x14ac:dyDescent="0.2">
      <c r="A18" s="95" t="s">
        <v>53</v>
      </c>
      <c r="B18" s="96"/>
      <c r="C18" s="97" t="s">
        <v>66</v>
      </c>
      <c r="D18" s="69">
        <f>IF(C18="T",3,"")</f>
        <v>3</v>
      </c>
      <c r="E18" s="70"/>
      <c r="F18" s="80" t="str">
        <f t="shared" ref="F18:H26" si="3">C18</f>
        <v>T</v>
      </c>
      <c r="G18" s="69">
        <f t="shared" ref="G18:G21" si="4">D18</f>
        <v>3</v>
      </c>
      <c r="H18" s="155">
        <f t="shared" ref="H18" si="5">E18</f>
        <v>0</v>
      </c>
      <c r="I18" s="169">
        <f>SUM(D18:G18)</f>
        <v>6</v>
      </c>
      <c r="J18" s="260" t="str">
        <f>IF(AND(LEN(C18)=0,LEN(C19)=0,LEN(C20)=0,LEN(C21)=0),"Klaida-privalote pasirinkti","")</f>
        <v/>
      </c>
      <c r="L18" s="27"/>
      <c r="M18" s="27"/>
      <c r="N18" s="27"/>
      <c r="O18" s="219"/>
      <c r="P18" s="220"/>
      <c r="Q18" s="212"/>
      <c r="R18" s="221"/>
      <c r="S18" s="26"/>
      <c r="T18" s="26"/>
      <c r="U18" s="26"/>
    </row>
    <row r="19" spans="1:21" ht="15.95" customHeight="1" x14ac:dyDescent="0.2">
      <c r="A19" s="57" t="s">
        <v>54</v>
      </c>
      <c r="B19" s="63"/>
      <c r="C19" s="55"/>
      <c r="D19" s="46" t="str">
        <f>IF(C19="T",3,"")</f>
        <v/>
      </c>
      <c r="E19" s="47"/>
      <c r="F19" s="48">
        <f t="shared" si="3"/>
        <v>0</v>
      </c>
      <c r="G19" s="46" t="str">
        <f t="shared" si="4"/>
        <v/>
      </c>
      <c r="H19" s="154"/>
      <c r="I19" s="168">
        <f>SUM(D19:G19)</f>
        <v>0</v>
      </c>
      <c r="J19" s="243"/>
      <c r="L19" s="27"/>
      <c r="M19" s="27"/>
      <c r="N19" s="27"/>
      <c r="O19" s="219"/>
      <c r="P19" s="220"/>
      <c r="Q19" s="212"/>
      <c r="R19" s="221"/>
      <c r="S19" s="26"/>
      <c r="T19" s="26"/>
      <c r="U19" s="26"/>
    </row>
    <row r="20" spans="1:21" ht="15.95" customHeight="1" x14ac:dyDescent="0.2">
      <c r="A20" s="57" t="s">
        <v>33</v>
      </c>
      <c r="B20" s="63"/>
      <c r="C20" s="55"/>
      <c r="D20" s="46" t="str">
        <f>IF(C20="T",3,"")</f>
        <v/>
      </c>
      <c r="E20" s="47"/>
      <c r="F20" s="48">
        <f t="shared" ref="F20" si="6">C20</f>
        <v>0</v>
      </c>
      <c r="G20" s="46" t="str">
        <f t="shared" ref="G20" si="7">D20</f>
        <v/>
      </c>
      <c r="H20" s="154"/>
      <c r="I20" s="168">
        <f t="shared" ref="I20:I21" si="8">SUM(D20:G20)</f>
        <v>0</v>
      </c>
      <c r="J20" s="243"/>
      <c r="L20" s="27"/>
      <c r="M20" s="27"/>
      <c r="N20" s="27"/>
      <c r="O20" s="219"/>
      <c r="P20" s="220"/>
      <c r="Q20" s="212"/>
      <c r="R20" s="221"/>
      <c r="S20" s="26"/>
      <c r="T20" s="26"/>
      <c r="U20" s="26"/>
    </row>
    <row r="21" spans="1:21" ht="15.95" customHeight="1" thickBot="1" x14ac:dyDescent="0.25">
      <c r="A21" s="75" t="s">
        <v>35</v>
      </c>
      <c r="B21" s="105"/>
      <c r="C21" s="76"/>
      <c r="D21" s="77" t="str">
        <f>IF(C21="T",3,"")</f>
        <v/>
      </c>
      <c r="E21" s="78"/>
      <c r="F21" s="79">
        <f t="shared" si="3"/>
        <v>0</v>
      </c>
      <c r="G21" s="77" t="str">
        <f t="shared" si="4"/>
        <v/>
      </c>
      <c r="H21" s="156"/>
      <c r="I21" s="170">
        <f t="shared" si="8"/>
        <v>0</v>
      </c>
      <c r="J21" s="243"/>
      <c r="P21" s="207"/>
      <c r="Q21" s="208"/>
      <c r="R21" s="209"/>
      <c r="S21" s="26"/>
    </row>
    <row r="22" spans="1:21" ht="34.5" customHeight="1" thickBot="1" x14ac:dyDescent="0.25">
      <c r="A22" s="106" t="s">
        <v>81</v>
      </c>
      <c r="B22" s="107"/>
      <c r="C22" s="108"/>
      <c r="D22" s="109"/>
      <c r="E22" s="110"/>
      <c r="F22" s="111"/>
      <c r="G22" s="109"/>
      <c r="H22" s="148"/>
      <c r="I22" s="112"/>
      <c r="J22" s="37"/>
      <c r="P22" s="207"/>
      <c r="Q22" s="208"/>
      <c r="R22" s="210"/>
    </row>
    <row r="23" spans="1:21" ht="15.95" customHeight="1" thickTop="1" x14ac:dyDescent="0.25">
      <c r="A23" s="103" t="s">
        <v>55</v>
      </c>
      <c r="B23" s="104"/>
      <c r="C23" s="97" t="s">
        <v>66</v>
      </c>
      <c r="D23" s="69">
        <f>IF(C23="T",3,"")</f>
        <v>3</v>
      </c>
      <c r="E23" s="70" t="s">
        <v>80</v>
      </c>
      <c r="F23" s="80" t="str">
        <f t="shared" si="3"/>
        <v>T</v>
      </c>
      <c r="G23" s="69">
        <f t="shared" si="3"/>
        <v>3</v>
      </c>
      <c r="H23" s="155" t="str">
        <f t="shared" si="3"/>
        <v>Biologijos tiriamosios veiklos duomenų apdorojimo metodikos</v>
      </c>
      <c r="I23" s="169">
        <f>SUM(D23:G23)</f>
        <v>6</v>
      </c>
      <c r="J23" s="240" t="str">
        <f>IF(AND(LEN(C23)=0,LEN(C24)=0,LEN(C26)=0,LEN(C27)=0),"Klaida-privalote pasirinkti","")</f>
        <v/>
      </c>
      <c r="P23" s="207"/>
      <c r="Q23" s="210"/>
      <c r="R23" s="210"/>
    </row>
    <row r="24" spans="1:21" ht="15.95" customHeight="1" x14ac:dyDescent="0.25">
      <c r="A24" s="59" t="s">
        <v>56</v>
      </c>
      <c r="B24" s="71"/>
      <c r="C24" s="55"/>
      <c r="D24" s="46" t="str">
        <f>IF(C24="T",3,"")</f>
        <v/>
      </c>
      <c r="E24" s="56"/>
      <c r="F24" s="48">
        <f t="shared" ref="F24:F34" si="9">C24</f>
        <v>0</v>
      </c>
      <c r="G24" s="46" t="str">
        <f t="shared" ref="G24:G29" si="10">D24</f>
        <v/>
      </c>
      <c r="H24" s="153">
        <f t="shared" si="3"/>
        <v>0</v>
      </c>
      <c r="I24" s="168">
        <f>SUM(D24:G24)</f>
        <v>0</v>
      </c>
      <c r="J24" s="241"/>
      <c r="P24" s="207"/>
      <c r="Q24" s="208"/>
      <c r="R24" s="210"/>
    </row>
    <row r="25" spans="1:21" ht="15.95" customHeight="1" x14ac:dyDescent="0.25">
      <c r="A25" s="59" t="s">
        <v>57</v>
      </c>
      <c r="B25" s="71"/>
      <c r="C25" s="55"/>
      <c r="D25" s="46" t="str">
        <f>IF(C25="T",3,"")</f>
        <v/>
      </c>
      <c r="E25" s="56"/>
      <c r="F25" s="48">
        <f t="shared" si="9"/>
        <v>0</v>
      </c>
      <c r="G25" s="46" t="str">
        <f t="shared" si="10"/>
        <v/>
      </c>
      <c r="H25" s="153">
        <f t="shared" si="3"/>
        <v>0</v>
      </c>
      <c r="I25" s="168">
        <f>SUM(D25:G25)</f>
        <v>0</v>
      </c>
      <c r="J25" s="241"/>
      <c r="P25" s="207"/>
      <c r="Q25" s="210"/>
      <c r="R25" s="210"/>
    </row>
    <row r="26" spans="1:21" ht="15.95" customHeight="1" x14ac:dyDescent="0.25">
      <c r="A26" s="59" t="s">
        <v>48</v>
      </c>
      <c r="B26" s="71"/>
      <c r="C26" s="55"/>
      <c r="D26" s="46" t="str">
        <f>IF(C26="T",3,"")</f>
        <v/>
      </c>
      <c r="E26" s="56"/>
      <c r="F26" s="48">
        <f t="shared" si="9"/>
        <v>0</v>
      </c>
      <c r="G26" s="46" t="str">
        <f t="shared" si="10"/>
        <v/>
      </c>
      <c r="H26" s="153">
        <f t="shared" si="3"/>
        <v>0</v>
      </c>
      <c r="I26" s="168">
        <f>SUM(D26:G26)</f>
        <v>0</v>
      </c>
      <c r="J26" s="241"/>
      <c r="P26" s="207"/>
      <c r="Q26" s="210"/>
      <c r="R26" s="210"/>
    </row>
    <row r="27" spans="1:21" ht="15.95" customHeight="1" thickBot="1" x14ac:dyDescent="0.3">
      <c r="A27" s="60" t="s">
        <v>36</v>
      </c>
      <c r="B27" s="72"/>
      <c r="C27" s="73"/>
      <c r="D27" s="65" t="str">
        <f>IF(C27="T",3,"")</f>
        <v/>
      </c>
      <c r="E27" s="66"/>
      <c r="F27" s="67">
        <f t="shared" si="9"/>
        <v>0</v>
      </c>
      <c r="G27" s="65" t="str">
        <f t="shared" si="10"/>
        <v/>
      </c>
      <c r="H27" s="157"/>
      <c r="I27" s="171"/>
      <c r="J27" s="242"/>
      <c r="P27" s="18"/>
      <c r="Q27" s="210"/>
    </row>
    <row r="28" spans="1:21" ht="15.95" customHeight="1" thickBot="1" x14ac:dyDescent="0.3">
      <c r="A28" s="5" t="s">
        <v>37</v>
      </c>
      <c r="B28" s="113"/>
      <c r="C28" s="36"/>
      <c r="D28" s="114"/>
      <c r="E28" s="42"/>
      <c r="F28" s="115"/>
      <c r="G28" s="114"/>
      <c r="H28" s="158"/>
      <c r="I28" s="172"/>
      <c r="J28" s="40"/>
    </row>
    <row r="29" spans="1:21" ht="15.95" customHeight="1" thickTop="1" x14ac:dyDescent="0.2">
      <c r="A29" s="116" t="s">
        <v>51</v>
      </c>
      <c r="B29" s="117"/>
      <c r="C29" s="118"/>
      <c r="D29" s="119" t="str">
        <f t="shared" ref="D29:D34" si="11">IF(C29="T",2,"")</f>
        <v/>
      </c>
      <c r="E29" s="120"/>
      <c r="F29" s="121">
        <f t="shared" si="9"/>
        <v>0</v>
      </c>
      <c r="G29" s="122" t="str">
        <f t="shared" si="10"/>
        <v/>
      </c>
      <c r="H29" s="159"/>
      <c r="I29" s="173">
        <f>SUM(D29:G29)</f>
        <v>0</v>
      </c>
      <c r="J29" s="243" t="str">
        <f>IF(AND(LEN(C29)=0,LEN(C30)=0,LEN(C31)=0,LEN(C32)=0,LEN(C33)=0,LEN(C34)=0),"Klaida-privalote pasirinkti","")</f>
        <v/>
      </c>
      <c r="P29" s="19"/>
    </row>
    <row r="30" spans="1:21" ht="15.95" customHeight="1" x14ac:dyDescent="0.2">
      <c r="A30" s="57" t="s">
        <v>49</v>
      </c>
      <c r="B30" s="63"/>
      <c r="C30" s="55"/>
      <c r="D30" s="64" t="str">
        <f t="shared" si="11"/>
        <v/>
      </c>
      <c r="E30" s="47"/>
      <c r="F30" s="48">
        <f t="shared" si="9"/>
        <v>0</v>
      </c>
      <c r="G30" s="46" t="str">
        <f t="shared" ref="G30:G34" si="12">D30</f>
        <v/>
      </c>
      <c r="H30" s="154"/>
      <c r="I30" s="168">
        <f t="shared" ref="I30:I34" si="13">SUM(D30:G30)</f>
        <v>0</v>
      </c>
      <c r="J30" s="243"/>
      <c r="P30" s="19"/>
    </row>
    <row r="31" spans="1:21" ht="15.95" customHeight="1" x14ac:dyDescent="0.2">
      <c r="A31" s="57" t="s">
        <v>50</v>
      </c>
      <c r="B31" s="63"/>
      <c r="C31" s="55"/>
      <c r="D31" s="64" t="str">
        <f t="shared" si="11"/>
        <v/>
      </c>
      <c r="E31" s="47"/>
      <c r="F31" s="48">
        <f t="shared" si="9"/>
        <v>0</v>
      </c>
      <c r="G31" s="46" t="str">
        <f t="shared" si="12"/>
        <v/>
      </c>
      <c r="H31" s="154"/>
      <c r="I31" s="168">
        <f t="shared" si="13"/>
        <v>0</v>
      </c>
      <c r="J31" s="243"/>
      <c r="P31" s="19"/>
    </row>
    <row r="32" spans="1:21" ht="15.95" customHeight="1" x14ac:dyDescent="0.2">
      <c r="A32" s="57" t="s">
        <v>38</v>
      </c>
      <c r="B32" s="63"/>
      <c r="C32" s="55"/>
      <c r="D32" s="64" t="str">
        <f t="shared" si="11"/>
        <v/>
      </c>
      <c r="E32" s="47"/>
      <c r="F32" s="48">
        <f t="shared" si="9"/>
        <v>0</v>
      </c>
      <c r="G32" s="46" t="str">
        <f t="shared" si="12"/>
        <v/>
      </c>
      <c r="H32" s="154"/>
      <c r="I32" s="168">
        <f t="shared" si="13"/>
        <v>0</v>
      </c>
      <c r="J32" s="243"/>
      <c r="P32" s="19"/>
    </row>
    <row r="33" spans="1:16" ht="15.95" customHeight="1" x14ac:dyDescent="0.2">
      <c r="A33" s="57" t="s">
        <v>39</v>
      </c>
      <c r="B33" s="63"/>
      <c r="C33" s="55"/>
      <c r="D33" s="64" t="str">
        <f t="shared" si="11"/>
        <v/>
      </c>
      <c r="E33" s="47"/>
      <c r="F33" s="48">
        <f t="shared" si="9"/>
        <v>0</v>
      </c>
      <c r="G33" s="46" t="str">
        <f t="shared" si="12"/>
        <v/>
      </c>
      <c r="H33" s="154"/>
      <c r="I33" s="168">
        <f t="shared" si="13"/>
        <v>0</v>
      </c>
      <c r="J33" s="243"/>
      <c r="P33" s="20"/>
    </row>
    <row r="34" spans="1:16" ht="15.95" customHeight="1" thickBot="1" x14ac:dyDescent="0.25">
      <c r="A34" s="58" t="s">
        <v>40</v>
      </c>
      <c r="B34" s="73" t="s">
        <v>60</v>
      </c>
      <c r="C34" s="55" t="str">
        <f>IF(LEN(B34)  &gt; 0,"T","")</f>
        <v>T</v>
      </c>
      <c r="D34" s="68">
        <f t="shared" si="11"/>
        <v>2</v>
      </c>
      <c r="E34" s="66"/>
      <c r="F34" s="67" t="str">
        <f t="shared" si="9"/>
        <v>T</v>
      </c>
      <c r="G34" s="65">
        <f t="shared" si="12"/>
        <v>2</v>
      </c>
      <c r="H34" s="157"/>
      <c r="I34" s="171">
        <f t="shared" si="13"/>
        <v>4</v>
      </c>
      <c r="J34" s="244"/>
      <c r="P34" s="19"/>
    </row>
    <row r="35" spans="1:16" ht="15.95" customHeight="1" thickBot="1" x14ac:dyDescent="0.3">
      <c r="A35" s="123" t="s">
        <v>41</v>
      </c>
      <c r="B35" s="124"/>
      <c r="C35" s="125"/>
      <c r="D35" s="126"/>
      <c r="E35" s="127"/>
      <c r="F35" s="128"/>
      <c r="G35" s="129"/>
      <c r="H35" s="160"/>
      <c r="I35" s="174"/>
      <c r="J35" s="74"/>
      <c r="P35" s="18"/>
    </row>
    <row r="36" spans="1:16" ht="15.95" customHeight="1" thickTop="1" thickBot="1" x14ac:dyDescent="0.3">
      <c r="A36" s="130" t="s">
        <v>41</v>
      </c>
      <c r="B36" s="131"/>
      <c r="C36" s="55" t="s">
        <v>66</v>
      </c>
      <c r="D36" s="132">
        <f>IF(C36="T",3,"")</f>
        <v>3</v>
      </c>
      <c r="E36" s="23"/>
      <c r="F36" s="29" t="str">
        <f t="shared" ref="F36" si="14">C36</f>
        <v>T</v>
      </c>
      <c r="G36" s="30">
        <f t="shared" ref="G36" si="15">D36</f>
        <v>3</v>
      </c>
      <c r="H36" s="161"/>
      <c r="I36" s="167">
        <f t="shared" ref="I36" si="16">SUM(D36:G36)</f>
        <v>6</v>
      </c>
      <c r="J36" s="39" t="str">
        <f>IF(AND(LEN(C36)=0,LEN(C36)=0),"Klaida-privalote pasirinkti","")</f>
        <v/>
      </c>
      <c r="P36" s="19"/>
    </row>
    <row r="37" spans="1:16" ht="15.95" customHeight="1" thickBot="1" x14ac:dyDescent="0.25">
      <c r="A37" s="106" t="s">
        <v>42</v>
      </c>
      <c r="B37" s="107"/>
      <c r="C37" s="133"/>
      <c r="D37" s="134"/>
      <c r="E37" s="135"/>
      <c r="F37" s="133">
        <f t="shared" ref="F37:G39" si="17">C37</f>
        <v>0</v>
      </c>
      <c r="G37" s="136">
        <f t="shared" si="17"/>
        <v>0</v>
      </c>
      <c r="H37" s="162"/>
      <c r="I37" s="137">
        <f>SUM(D37:G37)</f>
        <v>0</v>
      </c>
      <c r="J37" s="17"/>
      <c r="P37" s="19"/>
    </row>
    <row r="38" spans="1:16" ht="15.95" customHeight="1" thickTop="1" thickBot="1" x14ac:dyDescent="0.25">
      <c r="A38" s="138"/>
      <c r="B38" s="139"/>
      <c r="C38" s="52" t="str">
        <f>IF(LEN(A38) &gt; 0,"T","")</f>
        <v/>
      </c>
      <c r="D38" s="140">
        <f>IF(OR(A38="Rusų kalba",A38="Vokiečių kalba",A38="Prancūzų kalba"),2,IF(A38="",0,1))</f>
        <v>0</v>
      </c>
      <c r="E38" s="141"/>
      <c r="F38" s="142" t="str">
        <f t="shared" si="17"/>
        <v/>
      </c>
      <c r="G38" s="143">
        <f t="shared" si="17"/>
        <v>0</v>
      </c>
      <c r="H38" s="163"/>
      <c r="I38" s="175">
        <f>SUM(D38:H38)</f>
        <v>0</v>
      </c>
      <c r="J38" s="17"/>
      <c r="P38" s="19"/>
    </row>
    <row r="39" spans="1:16" ht="15.95" customHeight="1" thickTop="1" thickBot="1" x14ac:dyDescent="0.3">
      <c r="A39" s="144"/>
      <c r="B39" s="145"/>
      <c r="C39" s="52" t="str">
        <f>IF(LEN(A39) &gt; 0,"T","")</f>
        <v/>
      </c>
      <c r="D39" s="140">
        <f>IF(OR(A39="Rusų kalba",A39="Vokiečių kalba",A39="Prancūzų kalba"),2,IF(A39="",0,1))</f>
        <v>0</v>
      </c>
      <c r="E39" s="21"/>
      <c r="F39" s="146" t="str">
        <f t="shared" si="17"/>
        <v/>
      </c>
      <c r="G39" s="31">
        <f t="shared" si="17"/>
        <v>0</v>
      </c>
      <c r="H39" s="164"/>
      <c r="I39" s="176">
        <f>SUM(D39:H39)</f>
        <v>0</v>
      </c>
      <c r="J39" s="165" t="str">
        <f>IF(OR((F40&lt;25),(C40&gt;35)),"Klaida 12 klasėje - pamokų skaicius iš intervalo(25;35)","")</f>
        <v/>
      </c>
      <c r="P39" s="19"/>
    </row>
    <row r="40" spans="1:16" ht="15.95" customHeight="1" thickBot="1" x14ac:dyDescent="0.3">
      <c r="A40" s="82" t="s">
        <v>26</v>
      </c>
      <c r="B40" s="6"/>
      <c r="C40" s="34">
        <f>SUM(D8:D39)+COUNTA(E8:E39)</f>
        <v>31</v>
      </c>
      <c r="D40" s="81"/>
      <c r="E40" s="25"/>
      <c r="F40" s="32">
        <f>SUM(G8:G39)+COUNTA(E8:E39)</f>
        <v>29</v>
      </c>
      <c r="G40" s="33"/>
      <c r="H40" s="200"/>
      <c r="I40" s="177">
        <f>SUM(I8:I39)</f>
        <v>52</v>
      </c>
      <c r="J40" s="165" t="str">
        <f>IF(OR((C40&lt;25),(C40&gt;35)),"Klaida 11 klasėje - pamokų skaicius iš intervalo(25;35)","")</f>
        <v/>
      </c>
      <c r="P40" s="19"/>
    </row>
    <row r="41" spans="1:16" ht="16.5" thickBot="1" x14ac:dyDescent="0.3">
      <c r="A41" s="82" t="s">
        <v>27</v>
      </c>
      <c r="B41" s="6"/>
      <c r="C41" s="34">
        <f>COUNTA(C8:C39)</f>
        <v>10</v>
      </c>
      <c r="D41" s="81"/>
      <c r="E41" s="25"/>
      <c r="F41" s="32"/>
      <c r="G41" s="33"/>
      <c r="H41" s="201"/>
      <c r="I41" s="178"/>
      <c r="J41" s="165" t="str">
        <f>IF(OR((C41&lt;8),(C41&gt;13)),"Klaida - dalykų skaicius iš intervalo(8;13)","")</f>
        <v/>
      </c>
      <c r="P41" s="19"/>
    </row>
    <row r="42" spans="1:16" ht="16.5" thickBot="1" x14ac:dyDescent="0.25">
      <c r="A42" s="83" t="s">
        <v>28</v>
      </c>
      <c r="B42" s="4" t="s">
        <v>3</v>
      </c>
      <c r="C42" s="34">
        <f>COUNTIF(C7:C39,B42) + COUNTIF(C7:C39,"AP")  + COUNTIF(C7:C39,"AE")</f>
        <v>2</v>
      </c>
      <c r="D42" s="81"/>
      <c r="E42" s="25"/>
      <c r="F42" s="32" t="s">
        <v>7</v>
      </c>
      <c r="G42" s="33"/>
      <c r="H42" s="202">
        <f>COUNTIF(C8:C39,F42)</f>
        <v>0</v>
      </c>
      <c r="I42" s="179"/>
      <c r="J42" s="17"/>
      <c r="P42" s="19"/>
    </row>
    <row r="43" spans="1:16" ht="20.25" customHeight="1" thickBot="1" x14ac:dyDescent="0.3">
      <c r="A43" s="7" t="s">
        <v>29</v>
      </c>
      <c r="B43" s="8"/>
      <c r="C43" s="9"/>
      <c r="D43" s="9"/>
      <c r="E43" s="24" t="s">
        <v>30</v>
      </c>
      <c r="F43" s="237" t="s">
        <v>31</v>
      </c>
      <c r="G43" s="237"/>
      <c r="H43" s="238"/>
      <c r="I43" s="239"/>
      <c r="J43" s="16"/>
      <c r="P43" s="19"/>
    </row>
    <row r="44" spans="1:16" ht="20.25" customHeight="1" x14ac:dyDescent="0.25">
      <c r="A44" s="10"/>
      <c r="B44" s="3"/>
      <c r="C44" s="3"/>
      <c r="D44" s="3"/>
      <c r="E44" s="3"/>
      <c r="F44" s="3"/>
      <c r="G44" s="3"/>
      <c r="H44" s="3"/>
      <c r="I44" s="3"/>
      <c r="J44" s="13"/>
      <c r="P44" s="19"/>
    </row>
    <row r="45" spans="1:16" ht="21.4" customHeight="1" thickBot="1" x14ac:dyDescent="0.3">
      <c r="A45" s="11" t="s">
        <v>32</v>
      </c>
      <c r="B45" s="12"/>
      <c r="C45" s="12"/>
      <c r="D45" s="12"/>
      <c r="E45" s="12"/>
      <c r="F45" s="12"/>
      <c r="G45" s="12"/>
      <c r="H45" s="12"/>
      <c r="I45" s="12"/>
      <c r="J45" s="13"/>
      <c r="P45" s="19"/>
    </row>
    <row r="46" spans="1:16" ht="15.75" x14ac:dyDescent="0.25">
      <c r="A46" s="236"/>
      <c r="B46" s="236"/>
      <c r="C46" s="236"/>
      <c r="D46" s="236"/>
      <c r="E46" s="236"/>
      <c r="F46" s="236"/>
      <c r="G46" s="236"/>
      <c r="H46" s="236"/>
      <c r="I46" s="236"/>
      <c r="P46" s="19"/>
    </row>
  </sheetData>
  <mergeCells count="20">
    <mergeCell ref="A46:I46"/>
    <mergeCell ref="F43:I43"/>
    <mergeCell ref="J23:J27"/>
    <mergeCell ref="J29:J34"/>
    <mergeCell ref="A5:A6"/>
    <mergeCell ref="C5:D5"/>
    <mergeCell ref="E5:E6"/>
    <mergeCell ref="F5:G5"/>
    <mergeCell ref="H5:H6"/>
    <mergeCell ref="I5:I6"/>
    <mergeCell ref="J5:J6"/>
    <mergeCell ref="J8:J9"/>
    <mergeCell ref="J18:J21"/>
    <mergeCell ref="J15:J16"/>
    <mergeCell ref="A4:I4"/>
    <mergeCell ref="A1:D1"/>
    <mergeCell ref="F1:H1"/>
    <mergeCell ref="B2:G2"/>
    <mergeCell ref="H2:J2"/>
    <mergeCell ref="A3:J3"/>
  </mergeCells>
  <dataValidations xWindow="527" yWindow="568" count="19">
    <dataValidation allowBlank="1" showErrorMessage="1" sqref="H23:H26 E16 H18 H11:H13 H15:H16"/>
    <dataValidation type="list" allowBlank="1" showErrorMessage="1" sqref="C12">
      <formula1>$M$3:$M$5</formula1>
      <formula2>0</formula2>
    </dataValidation>
    <dataValidation type="list" allowBlank="1" showErrorMessage="1" sqref="E1">
      <formula1>$L$2:$L$6</formula1>
    </dataValidation>
    <dataValidation type="list" allowBlank="1" showErrorMessage="1" sqref="A38:A39">
      <formula1>$P$2:$P$13</formula1>
    </dataValidation>
    <dataValidation type="list" errorStyle="information" allowBlank="1" showErrorMessage="1" errorTitle="Klaida klaida" error="bfghfghfhgfh" promptTitle="klaida" prompt="klaida" sqref="E15">
      <formula1>$Q$5</formula1>
    </dataValidation>
    <dataValidation type="list" allowBlank="1" showErrorMessage="1" sqref="E13">
      <formula1>$Q$4</formula1>
    </dataValidation>
    <dataValidation type="list" allowBlank="1" showInputMessage="1" showErrorMessage="1" sqref="E26">
      <formula1>$Q$10</formula1>
    </dataValidation>
    <dataValidation type="list" allowBlank="1" showInputMessage="1" showErrorMessage="1" sqref="B34">
      <formula1>$R$2:$R$5</formula1>
    </dataValidation>
    <dataValidation type="list" allowBlank="1" showErrorMessage="1" sqref="C36 C29:C33 C8:C9 C18:C21">
      <formula1>$N$2:$N$3</formula1>
    </dataValidation>
    <dataValidation type="list" allowBlank="1" showErrorMessage="1" sqref="C11 C13">
      <formula1>$M$2:$M$4</formula1>
    </dataValidation>
    <dataValidation type="list" allowBlank="1" showErrorMessage="1" sqref="B16">
      <formula1>$O$4:$O$8</formula1>
    </dataValidation>
    <dataValidation type="list" allowBlank="1" showInputMessage="1" showErrorMessage="1" sqref="C23:C27">
      <formula1>$N$2:$N$3</formula1>
    </dataValidation>
    <dataValidation type="list" allowBlank="1" showErrorMessage="1" sqref="E12">
      <formula1>#REF!</formula1>
    </dataValidation>
    <dataValidation type="list" allowBlank="1" showErrorMessage="1" sqref="E23">
      <formula1>$Q$7</formula1>
    </dataValidation>
    <dataValidation type="list" allowBlank="1" showErrorMessage="1" sqref="E24">
      <formula1>$Q$8</formula1>
    </dataValidation>
    <dataValidation type="list" allowBlank="1" showInputMessage="1" showErrorMessage="1" sqref="E25">
      <formula1>$Q$9</formula1>
    </dataValidation>
    <dataValidation type="list" allowBlank="1" showInputMessage="1" showErrorMessage="1" sqref="E18">
      <formula1>$Q$6</formula1>
    </dataValidation>
    <dataValidation type="list" allowBlank="1" showErrorMessage="1" sqref="E11">
      <formula1>$Q$3</formula1>
    </dataValidation>
    <dataValidation type="list" allowBlank="1" showErrorMessage="1" sqref="B15">
      <formula1>$O$2:$O$5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ferenceId xmlns="65abe116-1ae0-4430-b0e1-5e110716bc1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437816D6435A65419661A8A1295D335F" ma:contentTypeVersion="3" ma:contentTypeDescription="Kurkite naują dokumentą." ma:contentTypeScope="" ma:versionID="1a0c982273e00b5f5a51d85fcd3fe8f3">
  <xsd:schema xmlns:xsd="http://www.w3.org/2001/XMLSchema" xmlns:xs="http://www.w3.org/2001/XMLSchema" xmlns:p="http://schemas.microsoft.com/office/2006/metadata/properties" xmlns:ns2="65abe116-1ae0-4430-b0e1-5e110716bc1e" targetNamespace="http://schemas.microsoft.com/office/2006/metadata/properties" ma:root="true" ma:fieldsID="886e5935af2b4703ef8d754439bd603d" ns2:_="">
    <xsd:import namespace="65abe116-1ae0-4430-b0e1-5e110716bc1e"/>
    <xsd:element name="properties">
      <xsd:complexType>
        <xsd:sequence>
          <xsd:element name="documentManagement">
            <xsd:complexType>
              <xsd:all>
                <xsd:element ref="ns2:ReferenceId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abe116-1ae0-4430-b0e1-5e110716bc1e" elementFormDefault="qualified">
    <xsd:import namespace="http://schemas.microsoft.com/office/2006/documentManagement/types"/>
    <xsd:import namespace="http://schemas.microsoft.com/office/infopath/2007/PartnerControls"/>
    <xsd:element name="ReferenceId" ma:index="8" nillable="true" ma:displayName="ReferenceId" ma:indexed="true" ma:internalName="ReferenceId">
      <xsd:simpleType>
        <xsd:restriction base="dms:Text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2989D9-63E7-4135-861E-8E2B0A39A9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1376C-3901-4442-B12B-D8C8C5597025}">
  <ds:schemaRefs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65abe116-1ae0-4430-b0e1-5e110716bc1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28E2140-7CF1-48D0-A75B-DA74E9F76C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abe116-1ae0-4430-b0e1-5e110716bc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Data</vt:lpstr>
    </vt:vector>
  </TitlesOfParts>
  <Manager/>
  <Company>TVD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Valdemaras Jasiūnas</dc:creator>
  <cp:keywords/>
  <dc:description/>
  <cp:lastModifiedBy>Valdas</cp:lastModifiedBy>
  <cp:revision/>
  <dcterms:created xsi:type="dcterms:W3CDTF">2004-04-08T08:36:46Z</dcterms:created>
  <dcterms:modified xsi:type="dcterms:W3CDTF">2023-05-04T11:49:52Z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0x010100437816D6435A65419661A8A1295D335F</vt:lpwstr>
  </property>
</Properties>
</file>